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elivery Teams\McCray\Image quantification\"/>
    </mc:Choice>
  </mc:AlternateContent>
  <xr:revisionPtr revIDLastSave="0" documentId="13_ncr:1_{0BFCAAE2-538F-4D48-BE40-191D1C418710}" xr6:coauthVersionLast="46" xr6:coauthVersionMax="46" xr10:uidLastSave="{00000000-0000-0000-0000-000000000000}"/>
  <bookViews>
    <workbookView xWindow="1420" yWindow="1140" windowWidth="34830" windowHeight="18600" xr2:uid="{DC506993-97B4-42B2-AC60-65B9073D0020}"/>
  </bookViews>
  <sheets>
    <sheet name="Study Arm 1" sheetId="2" r:id="rId1"/>
    <sheet name="Study Arm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2" l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Q26" i="2" l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18" i="2"/>
  <c r="O19" i="2"/>
  <c r="O17" i="2"/>
  <c r="P86" i="2"/>
  <c r="Q86" i="2"/>
  <c r="Q83" i="2"/>
  <c r="P83" i="2"/>
  <c r="Q80" i="2"/>
  <c r="P80" i="2"/>
  <c r="Q77" i="2"/>
  <c r="P77" i="2"/>
  <c r="Q74" i="2"/>
  <c r="P74" i="2"/>
  <c r="Q71" i="2"/>
  <c r="P71" i="2"/>
  <c r="Q68" i="2"/>
  <c r="P68" i="2"/>
  <c r="Q65" i="2"/>
  <c r="P65" i="2"/>
  <c r="Q62" i="2"/>
  <c r="P62" i="2"/>
  <c r="Q59" i="2"/>
  <c r="P59" i="2"/>
  <c r="Q56" i="2"/>
  <c r="P56" i="2"/>
  <c r="Q53" i="2"/>
  <c r="P53" i="2"/>
  <c r="Q50" i="2"/>
  <c r="P50" i="2"/>
  <c r="Q47" i="2"/>
  <c r="P47" i="2"/>
  <c r="Q44" i="2"/>
  <c r="P44" i="2"/>
  <c r="Q41" i="2"/>
  <c r="P41" i="2"/>
  <c r="Q38" i="2"/>
  <c r="P38" i="2"/>
  <c r="Q35" i="2"/>
  <c r="P35" i="2"/>
  <c r="Q32" i="2"/>
  <c r="P32" i="2"/>
  <c r="Q29" i="2"/>
  <c r="P29" i="2"/>
  <c r="P26" i="2"/>
  <c r="P23" i="2"/>
  <c r="P20" i="2"/>
  <c r="Q17" i="2"/>
  <c r="L7" i="2" l="1"/>
  <c r="M6" i="2"/>
  <c r="L6" i="2"/>
  <c r="M7" i="2"/>
  <c r="L4" i="2"/>
  <c r="P17" i="2"/>
  <c r="L3" i="2" s="1"/>
  <c r="Q20" i="2"/>
  <c r="M4" i="2" s="1"/>
  <c r="Q23" i="2"/>
  <c r="M3" i="2" s="1"/>
  <c r="M7" i="1"/>
  <c r="M6" i="1"/>
  <c r="M4" i="1"/>
  <c r="M3" i="1"/>
  <c r="L7" i="1"/>
  <c r="L6" i="1"/>
  <c r="L4" i="1"/>
  <c r="L3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6" i="1"/>
  <c r="O25" i="1"/>
  <c r="O24" i="1"/>
  <c r="O23" i="1"/>
  <c r="O22" i="1"/>
  <c r="O21" i="1"/>
  <c r="O20" i="1"/>
  <c r="O19" i="1"/>
  <c r="O18" i="1"/>
  <c r="O17" i="1"/>
  <c r="M53" i="1"/>
  <c r="M54" i="1"/>
  <c r="M55" i="1"/>
  <c r="M56" i="1"/>
  <c r="M57" i="1"/>
  <c r="M58" i="1"/>
  <c r="M51" i="1"/>
  <c r="M52" i="1"/>
  <c r="Q53" i="1" l="1"/>
  <c r="P53" i="1"/>
  <c r="Q56" i="1"/>
  <c r="P56" i="1"/>
  <c r="M50" i="1"/>
  <c r="M49" i="1"/>
  <c r="M48" i="1"/>
  <c r="M47" i="1"/>
  <c r="M42" i="1"/>
  <c r="M43" i="1"/>
  <c r="M44" i="1"/>
  <c r="M45" i="1"/>
  <c r="M46" i="1"/>
  <c r="M41" i="1"/>
  <c r="M40" i="1"/>
  <c r="M39" i="1"/>
  <c r="M38" i="1"/>
  <c r="M37" i="1"/>
  <c r="M36" i="1"/>
  <c r="M35" i="1"/>
  <c r="M34" i="1"/>
  <c r="M33" i="1"/>
  <c r="M32" i="1"/>
  <c r="Q41" i="1" l="1"/>
  <c r="P41" i="1"/>
  <c r="Q47" i="1"/>
  <c r="P47" i="1"/>
  <c r="P44" i="1"/>
  <c r="Q44" i="1"/>
  <c r="Q32" i="1"/>
  <c r="P32" i="1"/>
  <c r="Q38" i="1"/>
  <c r="P38" i="1"/>
  <c r="P50" i="1"/>
  <c r="Q50" i="1"/>
  <c r="Q35" i="1"/>
  <c r="P35" i="1"/>
  <c r="M26" i="1"/>
  <c r="M31" i="1"/>
  <c r="M30" i="1"/>
  <c r="M29" i="1"/>
  <c r="M25" i="1"/>
  <c r="M24" i="1"/>
  <c r="M23" i="1"/>
  <c r="M88" i="1"/>
  <c r="M22" i="1"/>
  <c r="M87" i="1"/>
  <c r="P26" i="1" l="1"/>
  <c r="P23" i="1"/>
  <c r="Q23" i="1"/>
  <c r="Q29" i="1"/>
  <c r="P29" i="1"/>
  <c r="M86" i="1"/>
  <c r="M21" i="1"/>
  <c r="M19" i="1"/>
  <c r="M20" i="1"/>
  <c r="P86" i="1" l="1"/>
  <c r="Q86" i="1"/>
  <c r="P20" i="1"/>
  <c r="Q20" i="1"/>
  <c r="M18" i="1"/>
  <c r="M17" i="1"/>
  <c r="Q17" i="1" l="1"/>
  <c r="P17" i="1"/>
  <c r="M85" i="1"/>
  <c r="M84" i="1"/>
  <c r="M83" i="1"/>
  <c r="M82" i="1"/>
  <c r="M81" i="1"/>
  <c r="M80" i="1"/>
  <c r="M79" i="1"/>
  <c r="M78" i="1"/>
  <c r="P83" i="1" l="1"/>
  <c r="Q83" i="1"/>
  <c r="P80" i="1"/>
  <c r="Q80" i="1"/>
  <c r="M77" i="1"/>
  <c r="M76" i="1"/>
  <c r="M75" i="1"/>
  <c r="M74" i="1"/>
  <c r="M73" i="1"/>
  <c r="M72" i="1"/>
  <c r="M71" i="1"/>
  <c r="P74" i="1" l="1"/>
  <c r="Q74" i="1"/>
  <c r="Q77" i="1"/>
  <c r="P77" i="1"/>
  <c r="P71" i="1"/>
  <c r="Q71" i="1"/>
  <c r="M70" i="1"/>
  <c r="M69" i="1"/>
  <c r="M67" i="1" l="1"/>
  <c r="M66" i="1" l="1"/>
  <c r="M65" i="1"/>
  <c r="M68" i="1"/>
  <c r="Q68" i="1" l="1"/>
  <c r="P68" i="1"/>
  <c r="P65" i="1"/>
  <c r="Q65" i="1"/>
  <c r="M60" i="1"/>
  <c r="M61" i="1"/>
  <c r="M62" i="1"/>
  <c r="M63" i="1"/>
  <c r="M64" i="1"/>
  <c r="M59" i="1"/>
  <c r="P62" i="1" l="1"/>
  <c r="Q62" i="1"/>
  <c r="Q59" i="1"/>
  <c r="P59" i="1"/>
</calcChain>
</file>

<file path=xl/sharedStrings.xml><?xml version="1.0" encoding="utf-8"?>
<sst xmlns="http://schemas.openxmlformats.org/spreadsheetml/2006/main" count="810" uniqueCount="53">
  <si>
    <t>Study Arm</t>
  </si>
  <si>
    <t>Mouse</t>
  </si>
  <si>
    <t>Sex</t>
  </si>
  <si>
    <t>M</t>
  </si>
  <si>
    <t>F</t>
  </si>
  <si>
    <t>no other large airways with significant editing</t>
  </si>
  <si>
    <t>small</t>
  </si>
  <si>
    <t>LARGE</t>
  </si>
  <si>
    <t>airway</t>
  </si>
  <si>
    <t>File name</t>
  </si>
  <si>
    <t>mean</t>
  </si>
  <si>
    <t>st dev</t>
  </si>
  <si>
    <t>Delivery reagent</t>
  </si>
  <si>
    <t>Reporter Strain</t>
  </si>
  <si>
    <t>Tissue</t>
  </si>
  <si>
    <t>ROI#</t>
  </si>
  <si>
    <t>Slide #</t>
  </si>
  <si>
    <t>Section #</t>
  </si>
  <si>
    <r>
      <t>ROI area (um</t>
    </r>
    <r>
      <rPr>
        <u/>
        <vertAlign val="superscript"/>
        <sz val="11"/>
        <color theme="1"/>
        <rFont val="Calibri"/>
        <family val="2"/>
        <scheme val="minor"/>
      </rPr>
      <t>2</t>
    </r>
    <r>
      <rPr>
        <u/>
        <sz val="11"/>
        <color theme="1"/>
        <rFont val="Calibri"/>
        <family val="2"/>
        <scheme val="minor"/>
      </rPr>
      <t>)</t>
    </r>
  </si>
  <si>
    <t># nuclei (DAPI)</t>
  </si>
  <si>
    <t xml:space="preserve"> #GFP+ cells</t>
  </si>
  <si>
    <t>% edited cells</t>
  </si>
  <si>
    <t>mTmG/mTmG</t>
  </si>
  <si>
    <t>D237 peptide + SpCas9 and guide RNAs</t>
  </si>
  <si>
    <t>Lung airway epithelia (small airways)</t>
  </si>
  <si>
    <t>Lung airway epithelia (LARGE airways)</t>
  </si>
  <si>
    <t>n/a</t>
  </si>
  <si>
    <t>Image Scoring</t>
  </si>
  <si>
    <t>Imaging Work Flow:</t>
  </si>
  <si>
    <r>
      <t xml:space="preserve">Section fixed-frozen lung samples at a thickness of 14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</si>
  <si>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Mount sections with DAPI to visualize nuclei</t>
  </si>
  <si>
    <t>Identify lung samples with significant tdTomato signal at airway boundaries (indicated by thickening of DAPI-stained nuclei)</t>
  </si>
  <si>
    <t>Identify 3 small (&lt;50000 mm2) and 3 large (&gt;50000 mm2) airways</t>
  </si>
  <si>
    <t xml:space="preserve">Calculate mean efficiency in small and large airways from each mouse </t>
  </si>
  <si>
    <t>Three image files (.png format) associated with each airway</t>
  </si>
  <si>
    <t>2) Counted nuclei, with DAPI (blue) channel only</t>
  </si>
  <si>
    <t>McCray Delivery project</t>
  </si>
  <si>
    <t>Study Arm 2</t>
  </si>
  <si>
    <t>Scan slides at 20X magnification for GFP and DAPI</t>
  </si>
  <si>
    <t>Count edited cells (GFP-green) and nuclei (DAPI-blue) in each airway</t>
  </si>
  <si>
    <t>Calculate editing effiency by dividing the number of GFP+ green cells by the number of nuclei in each airway</t>
  </si>
  <si>
    <t>1) Airway outline, with GFP (green) and DAPI (blue) channels</t>
  </si>
  <si>
    <t>3) Counted GFP+ cells, with GFP (green) channel only</t>
  </si>
  <si>
    <t>male</t>
  </si>
  <si>
    <t>small airways</t>
  </si>
  <si>
    <t>LARGE airways</t>
  </si>
  <si>
    <t>female</t>
  </si>
  <si>
    <t>Airway size</t>
  </si>
  <si>
    <t>mean % editing</t>
  </si>
  <si>
    <t>st dev % editing</t>
  </si>
  <si>
    <t>Summary</t>
  </si>
  <si>
    <t>D10 peptide + SpCas9 and guide RNAs</t>
  </si>
  <si>
    <t>Study Arm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</si>
</sst>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/>
    <xf numFmtId="2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Border="1"/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078B97-EBB4-457D-8FB4-43409395F919}" name="Table13" displayName="Table13" ref="A16:Q88" totalsRowShown="0" headerRowDxfId="39" dataDxfId="38" tableBorderDxfId="37">
  <autoFilter ref="A16:Q88" xr:uid="{644D1592-C7DE-4F93-88E0-117CEE7278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B802D86B-D5D3-4B9E-B0E4-A8F8AADD1E94}" name="Study Arm" dataDxfId="36"/>
    <tableColumn id="15" xr3:uid="{3F0EB727-E0FF-4043-B8D5-FCFD4C821EF9}" name="Delivery reagent" dataDxfId="35"/>
    <tableColumn id="16" xr3:uid="{E415DBA5-F4D5-4BE0-918A-8968D2D4BE4E}" name="Reporter Strain" dataDxfId="34"/>
    <tableColumn id="2" xr3:uid="{072F5B44-8220-4383-9D9D-4DF88F457980}" name="Mouse" dataDxfId="33"/>
    <tableColumn id="3" xr3:uid="{084920FF-EFDE-478A-BDC8-3B75F6198883}" name="Sex" dataDxfId="32"/>
    <tableColumn id="17" xr3:uid="{F0FB4BA1-76E4-49EA-8541-3AB5520B17F5}" name="Tissue" dataDxfId="31"/>
    <tableColumn id="18" xr3:uid="{F2682B93-4771-44DA-9951-004D5BBDBBF8}" name="ROI#" dataDxfId="30"/>
    <tableColumn id="4" xr3:uid="{5E2CA479-6C11-4FFE-93C2-4A7B150EF974}" name="Slide #" dataDxfId="29"/>
    <tableColumn id="5" xr3:uid="{782E018E-684A-4040-9106-9AA1EDC16035}" name="Section #" dataDxfId="28"/>
    <tableColumn id="6" xr3:uid="{719E94F3-7F72-4035-8C1C-85EFCC426845}" name="ROI area (um2)" dataDxfId="27"/>
    <tableColumn id="7" xr3:uid="{5A6B6F06-6DAF-46F4-9B42-E8A2814250E5}" name="# nuclei (DAPI)" dataDxfId="26"/>
    <tableColumn id="8" xr3:uid="{BFFB9EEB-DBE7-47D3-98AF-0D46556DDA0D}" name=" #GFP+ cells" dataDxfId="25"/>
    <tableColumn id="9" xr3:uid="{9A14AF36-9283-487C-B5FB-C4811B155395}" name="% edited cells" dataDxfId="24">
      <calculatedColumnFormula>Table13[[#This Row],[ '#GFP+ cells]]/Table13[[#This Row],['# nuclei (DAPI)]]*100</calculatedColumnFormula>
    </tableColumn>
    <tableColumn id="10" xr3:uid="{F23E1E16-2CB5-45A4-A25D-D84F31B04C65}" name="airway" dataDxfId="23"/>
    <tableColumn id="12" xr3:uid="{BD389F9B-236A-4078-96EF-8744649D95B1}" name="File name" dataDxfId="22">
      <calculatedColumnFormula>"BCM_McC_SA1_"&amp;D17&amp;"_"&amp;E17&amp;"_Lung_Slide"&amp;H17&amp;"_Section"&amp;I17&amp;"_"&amp;N17&amp;"_airway"&amp;G17</calculatedColumnFormula>
    </tableColumn>
    <tableColumn id="13" xr3:uid="{78C3E7FE-CD19-48FC-90E1-3BF80D7C047A}" name="mean" dataDxfId="21">
      <calculatedColumnFormula>AVERAGE(M17:M19)</calculatedColumnFormula>
    </tableColumn>
    <tableColumn id="14" xr3:uid="{5363C934-8B4E-40C3-96E7-9F396DD67256}" name="st dev" dataDxfId="20">
      <calculatedColumnFormula>STDEV(M17:M19)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6CFDF9-BEBD-474D-AD4F-21B0F68C9F2D}" name="Table1" displayName="Table1" ref="A16:Q88" totalsRowShown="0" headerRowDxfId="19" dataDxfId="18" tableBorderDxfId="17">
  <autoFilter ref="A16:Q88" xr:uid="{6C8829A4-EBA6-42B8-B34F-419E21B461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E51BBB1-0939-4C8E-9F87-41A74929B6B4}" name="Study Arm" dataDxfId="16"/>
    <tableColumn id="15" xr3:uid="{423C8456-6F5C-8646-A93A-6D6AC973DA66}" name="Delivery reagent" dataDxfId="15"/>
    <tableColumn id="16" xr3:uid="{ED06B7CC-0993-0F4D-842A-A91A420D9BE7}" name="Reporter Strain" dataDxfId="14"/>
    <tableColumn id="2" xr3:uid="{6A4011BD-8CBE-4185-BE41-B0687977F8FF}" name="Mouse" dataDxfId="13"/>
    <tableColumn id="3" xr3:uid="{24A634B8-061C-4049-92D8-03FDEF77CEB7}" name="Sex" dataDxfId="12"/>
    <tableColumn id="17" xr3:uid="{0C6704AE-4885-074A-84CE-54583AD1F1EE}" name="Tissue" dataDxfId="11"/>
    <tableColumn id="18" xr3:uid="{BB77F2A5-FE2A-4447-B272-A597556CCC89}" name="ROI#" dataDxfId="10"/>
    <tableColumn id="4" xr3:uid="{B49C367C-6C7F-4E65-9C4B-F320981C1E3F}" name="Slide #" dataDxfId="9"/>
    <tableColumn id="5" xr3:uid="{2C7EDD2C-1752-4E4B-A923-143459C2D538}" name="Section #" dataDxfId="8"/>
    <tableColumn id="6" xr3:uid="{241F825A-96C2-43A5-82FE-9472E3C50FF9}" name="ROI area (um2)" dataDxfId="7"/>
    <tableColumn id="7" xr3:uid="{583E3AF4-47BE-4751-8CB6-E7A49EFEAC3B}" name="# nuclei (DAPI)" dataDxfId="6"/>
    <tableColumn id="8" xr3:uid="{D2927C31-A92C-43D3-AA98-ED73248D47AC}" name=" #GFP+ cells" dataDxfId="5"/>
    <tableColumn id="9" xr3:uid="{9B3C10C6-DEBE-4D3A-99F5-8B3DA011CFC6}" name="% edited cells" dataDxfId="4">
      <calculatedColumnFormula>L17/K17*100</calculatedColumnFormula>
    </tableColumn>
    <tableColumn id="10" xr3:uid="{621636EB-8EE5-4017-B10A-A99A963514CB}" name="airway" dataDxfId="3"/>
    <tableColumn id="12" xr3:uid="{2AB91AF4-EA10-471C-AEC8-72E673A8B1F8}" name="File name" dataDxfId="2">
      <calculatedColumnFormula>"BCM_McC_SA2_"&amp;D17&amp;"_"&amp;E17&amp;"_Lung_Slide"&amp;H17&amp;"_Section"&amp;I17&amp;"_"&amp;N17&amp;"_airway"&amp;#REF!</calculatedColumnFormula>
    </tableColumn>
    <tableColumn id="13" xr3:uid="{E542789B-F869-4707-8D72-30BEA21F784C}" name="mean" dataDxfId="1">
      <calculatedColumnFormula>AVERAGE(M17:M19)</calculatedColumnFormula>
    </tableColumn>
    <tableColumn id="14" xr3:uid="{CD846579-C397-4B6B-8A8D-35585B587D04}" name="st dev" dataDxfId="0">
      <calculatedColumnFormula>STDEV(M17:M19)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EEFD3-437F-412E-8E92-3904FC3F5DB6}">
  <dimension ref="A1:Q88"/>
  <sheetViews>
    <sheetView tabSelected="1" topLeftCell="A43" workbookViewId="0">
      <selection activeCell="L89" sqref="L89"/>
    </sheetView>
  </sheetViews>
  <sheetFormatPr defaultRowHeight="14.5" x14ac:dyDescent="0.35"/>
  <cols>
    <col min="1" max="1" width="18.6328125" customWidth="1"/>
    <col min="2" max="2" width="37.08984375" customWidth="1"/>
    <col min="3" max="3" width="17.26953125" customWidth="1"/>
    <col min="6" max="6" width="31.90625" customWidth="1"/>
    <col min="8" max="8" width="8.7265625" style="14"/>
    <col min="9" max="9" width="15.08984375" style="14" customWidth="1"/>
    <col min="10" max="10" width="14.6328125" customWidth="1"/>
    <col min="11" max="11" width="16.90625" customWidth="1"/>
    <col min="12" max="12" width="14.7265625" customWidth="1"/>
    <col min="13" max="13" width="12.36328125" customWidth="1"/>
    <col min="14" max="14" width="13.54296875" customWidth="1"/>
    <col min="15" max="15" width="55.1796875" customWidth="1"/>
  </cols>
  <sheetData>
    <row r="1" spans="1:17" ht="18.5" x14ac:dyDescent="0.45">
      <c r="A1" s="16" t="s">
        <v>27</v>
      </c>
      <c r="B1" s="17"/>
      <c r="C1" s="18"/>
      <c r="D1" s="18"/>
      <c r="E1" s="18"/>
      <c r="F1" s="4"/>
      <c r="G1" s="4"/>
      <c r="H1" s="4"/>
      <c r="I1" s="5"/>
      <c r="J1" s="21" t="s">
        <v>50</v>
      </c>
      <c r="K1" s="4"/>
      <c r="L1" s="4"/>
      <c r="M1" s="4"/>
    </row>
    <row r="2" spans="1:17" ht="18.5" x14ac:dyDescent="0.45">
      <c r="A2" s="16" t="s">
        <v>36</v>
      </c>
      <c r="B2" s="17"/>
      <c r="C2" s="20" t="s">
        <v>52</v>
      </c>
      <c r="D2" s="18"/>
      <c r="E2" s="18"/>
      <c r="F2" s="4"/>
      <c r="G2" s="4"/>
      <c r="H2" s="4"/>
      <c r="I2" s="5"/>
      <c r="J2" s="24" t="s">
        <v>2</v>
      </c>
      <c r="K2" s="24" t="s">
        <v>47</v>
      </c>
      <c r="L2" s="24" t="s">
        <v>48</v>
      </c>
      <c r="M2" s="24" t="s">
        <v>49</v>
      </c>
    </row>
    <row r="3" spans="1:17" ht="18.5" x14ac:dyDescent="0.45">
      <c r="A3" s="14" t="s">
        <v>28</v>
      </c>
      <c r="B3" s="19" t="s">
        <v>29</v>
      </c>
      <c r="C3" s="14"/>
      <c r="D3" s="14"/>
      <c r="E3" s="14"/>
      <c r="F3" s="4"/>
      <c r="G3" s="4"/>
      <c r="H3" s="4"/>
      <c r="I3" s="5"/>
      <c r="J3" s="22" t="s">
        <v>43</v>
      </c>
      <c r="K3" s="22" t="s">
        <v>44</v>
      </c>
      <c r="L3" s="23">
        <f>AVERAGE(P17,P23,P29,P35,P59,P65)</f>
        <v>19.382434982268112</v>
      </c>
      <c r="M3" s="23">
        <f>STDEV(Q17,Q23,Q29,Q35,Q59,Q65)</f>
        <v>1.9497744235778671</v>
      </c>
    </row>
    <row r="4" spans="1:17" ht="18.5" x14ac:dyDescent="0.45">
      <c r="A4" s="14"/>
      <c r="B4" s="19" t="s">
        <v>30</v>
      </c>
      <c r="C4" s="14"/>
      <c r="D4" s="14"/>
      <c r="E4" s="14"/>
      <c r="F4" s="4"/>
      <c r="G4" s="4"/>
      <c r="H4" s="4"/>
      <c r="I4" s="5"/>
      <c r="J4" s="22"/>
      <c r="K4" s="22" t="s">
        <v>45</v>
      </c>
      <c r="L4" s="23">
        <f>AVERAGE(P20,P26,P32,P38,P62,P68)</f>
        <v>17.420923464700923</v>
      </c>
      <c r="M4" s="23">
        <f>STDEV(Q20,Q26,Q32,Q38,Q62,Q68)</f>
        <v>2.111572307862839</v>
      </c>
    </row>
    <row r="5" spans="1:17" ht="18.5" x14ac:dyDescent="0.45">
      <c r="A5" s="14"/>
      <c r="B5" s="19" t="s">
        <v>38</v>
      </c>
      <c r="C5" s="14"/>
      <c r="D5" s="14"/>
      <c r="E5" s="14"/>
      <c r="F5" s="4"/>
      <c r="G5" s="4"/>
      <c r="H5" s="4"/>
      <c r="I5" s="5"/>
      <c r="J5" s="22"/>
      <c r="K5" s="22"/>
      <c r="L5" s="22"/>
      <c r="M5" s="22"/>
    </row>
    <row r="6" spans="1:17" ht="18.5" x14ac:dyDescent="0.45">
      <c r="A6" s="14"/>
      <c r="B6" s="19" t="s">
        <v>31</v>
      </c>
      <c r="C6" s="14"/>
      <c r="D6" s="14"/>
      <c r="E6" s="14"/>
      <c r="F6" s="4"/>
      <c r="G6" s="4"/>
      <c r="H6" s="4"/>
      <c r="I6" s="5"/>
      <c r="J6" s="22" t="s">
        <v>46</v>
      </c>
      <c r="K6" s="22" t="s">
        <v>44</v>
      </c>
      <c r="L6" s="23">
        <f>AVERAGE(P41,P47,P53,P71,P77,P83)</f>
        <v>19.467895872972875</v>
      </c>
      <c r="M6" s="23">
        <f>STDEV(Q41,Q47,Q53,Q71,Q77,Q83)</f>
        <v>3.1003771867549741</v>
      </c>
    </row>
    <row r="7" spans="1:17" ht="18.5" x14ac:dyDescent="0.45">
      <c r="A7" s="14"/>
      <c r="B7" s="19" t="s">
        <v>32</v>
      </c>
      <c r="C7" s="14"/>
      <c r="D7" s="14"/>
      <c r="E7" s="14"/>
      <c r="F7" s="4"/>
      <c r="G7" s="4"/>
      <c r="H7" s="4"/>
      <c r="I7" s="5"/>
      <c r="J7" s="22"/>
      <c r="K7" s="22" t="s">
        <v>45</v>
      </c>
      <c r="L7" s="23">
        <f>AVERAGE(P44,P50,P56,P74,P80,P86)</f>
        <v>15.379293088362097</v>
      </c>
      <c r="M7" s="23">
        <f>STDEV(Q44,Q50,Q56,Q74,Q80,Q86)</f>
        <v>1.8567659566768084</v>
      </c>
    </row>
    <row r="8" spans="1:17" x14ac:dyDescent="0.35">
      <c r="A8" s="14"/>
      <c r="B8" s="19" t="s">
        <v>39</v>
      </c>
      <c r="C8" s="14"/>
      <c r="D8" s="14"/>
      <c r="E8" s="14"/>
      <c r="F8" s="4"/>
      <c r="G8" s="4"/>
      <c r="H8" s="4"/>
      <c r="I8" s="5"/>
      <c r="J8" s="4"/>
      <c r="K8" s="4"/>
      <c r="L8" s="4"/>
      <c r="M8" s="4"/>
    </row>
    <row r="9" spans="1:17" x14ac:dyDescent="0.35">
      <c r="A9" s="14"/>
      <c r="B9" s="19" t="s">
        <v>40</v>
      </c>
      <c r="C9" s="14"/>
      <c r="D9" s="14"/>
      <c r="E9" s="14"/>
      <c r="F9" s="4"/>
      <c r="G9" s="4"/>
      <c r="H9" s="4"/>
      <c r="I9" s="5"/>
      <c r="J9" s="4"/>
      <c r="K9" s="4"/>
      <c r="L9" s="4"/>
      <c r="M9" s="4"/>
    </row>
    <row r="10" spans="1:17" x14ac:dyDescent="0.35">
      <c r="A10" s="14"/>
      <c r="B10" s="19" t="s">
        <v>33</v>
      </c>
      <c r="C10" s="14"/>
      <c r="D10" s="14"/>
      <c r="E10" s="14"/>
      <c r="F10" s="4"/>
      <c r="G10" s="4"/>
      <c r="H10" s="4"/>
      <c r="I10" s="5"/>
      <c r="J10" s="4"/>
      <c r="K10" s="4"/>
      <c r="L10" s="4"/>
      <c r="M10" s="4"/>
    </row>
    <row r="11" spans="1:17" x14ac:dyDescent="0.35">
      <c r="A11" s="14"/>
      <c r="B11" s="19" t="s">
        <v>34</v>
      </c>
      <c r="C11" s="19"/>
      <c r="D11" s="14"/>
      <c r="E11" s="14"/>
      <c r="F11" s="4"/>
      <c r="G11" s="4"/>
      <c r="H11" s="4"/>
      <c r="I11" s="5"/>
      <c r="J11" s="4"/>
      <c r="K11" s="4"/>
      <c r="L11" s="4"/>
      <c r="M11" s="4"/>
    </row>
    <row r="12" spans="1:17" x14ac:dyDescent="0.35">
      <c r="A12" s="14"/>
      <c r="B12" s="19"/>
      <c r="C12" s="19" t="s">
        <v>41</v>
      </c>
      <c r="D12" s="14"/>
      <c r="E12" s="14"/>
      <c r="F12" s="4"/>
      <c r="G12" s="4"/>
      <c r="H12" s="4"/>
      <c r="I12" s="5"/>
      <c r="J12" s="4"/>
      <c r="K12" s="4"/>
      <c r="L12" s="4"/>
      <c r="M12" s="4"/>
    </row>
    <row r="13" spans="1:17" x14ac:dyDescent="0.35">
      <c r="A13" s="14"/>
      <c r="B13" s="19"/>
      <c r="C13" s="19" t="s">
        <v>35</v>
      </c>
      <c r="D13" s="14"/>
      <c r="E13" s="14"/>
      <c r="F13" s="4"/>
      <c r="G13" s="4"/>
      <c r="H13" s="4"/>
      <c r="I13" s="5"/>
      <c r="J13" s="4"/>
      <c r="K13" s="4"/>
      <c r="L13" s="4"/>
      <c r="M13" s="4"/>
    </row>
    <row r="14" spans="1:17" x14ac:dyDescent="0.35">
      <c r="A14" s="14"/>
      <c r="B14" s="19"/>
      <c r="C14" s="19" t="s">
        <v>42</v>
      </c>
      <c r="D14" s="14"/>
      <c r="E14" s="14"/>
      <c r="F14" s="4"/>
      <c r="G14" s="4"/>
      <c r="H14" s="4"/>
      <c r="I14" s="5"/>
      <c r="J14" s="4"/>
      <c r="K14" s="4"/>
      <c r="L14" s="4"/>
      <c r="M14" s="4"/>
    </row>
    <row r="16" spans="1:17" ht="16.5" x14ac:dyDescent="0.35">
      <c r="A16" s="2" t="s">
        <v>0</v>
      </c>
      <c r="B16" s="2" t="s">
        <v>12</v>
      </c>
      <c r="C16" s="2" t="s">
        <v>13</v>
      </c>
      <c r="D16" s="2" t="s">
        <v>1</v>
      </c>
      <c r="E16" s="2" t="s">
        <v>2</v>
      </c>
      <c r="F16" s="2" t="s">
        <v>14</v>
      </c>
      <c r="G16" s="2" t="s">
        <v>15</v>
      </c>
      <c r="H16" s="2" t="s">
        <v>16</v>
      </c>
      <c r="I16" s="2" t="s">
        <v>17</v>
      </c>
      <c r="J16" s="2" t="s">
        <v>18</v>
      </c>
      <c r="K16" s="14" t="s">
        <v>19</v>
      </c>
      <c r="L16" s="2" t="s">
        <v>20</v>
      </c>
      <c r="M16" s="3" t="s">
        <v>21</v>
      </c>
      <c r="N16" s="2" t="s">
        <v>8</v>
      </c>
      <c r="O16" s="1" t="s">
        <v>9</v>
      </c>
      <c r="P16" s="2" t="s">
        <v>10</v>
      </c>
      <c r="Q16" s="3" t="s">
        <v>11</v>
      </c>
    </row>
    <row r="17" spans="1:17" x14ac:dyDescent="0.35">
      <c r="A17" s="4">
        <v>1</v>
      </c>
      <c r="B17" s="4" t="s">
        <v>51</v>
      </c>
      <c r="C17" s="4" t="s">
        <v>22</v>
      </c>
      <c r="D17" s="4">
        <v>3661</v>
      </c>
      <c r="E17" s="4" t="s">
        <v>3</v>
      </c>
      <c r="F17" s="14" t="s">
        <v>24</v>
      </c>
      <c r="G17" s="4">
        <v>1</v>
      </c>
      <c r="H17" s="4">
        <v>3</v>
      </c>
      <c r="I17" s="4">
        <v>1</v>
      </c>
      <c r="J17" s="4">
        <v>10829</v>
      </c>
      <c r="K17" s="4">
        <v>133</v>
      </c>
      <c r="L17" s="4">
        <v>26</v>
      </c>
      <c r="M17" s="5">
        <f>Table13[[#This Row],[ '#GFP+ cells]]/Table13[[#This Row],['# nuclei (DAPI)]]*100</f>
        <v>19.548872180451127</v>
      </c>
      <c r="N17" s="4" t="s">
        <v>6</v>
      </c>
      <c r="O17" s="6" t="str">
        <f>"BCM_McC_SA1_"&amp;D17&amp;"_"&amp;E17&amp;"_Lung_Slide"&amp;H17&amp;"_Section"&amp;I17&amp;"_"&amp;N17&amp;"_airway"&amp;G17</f>
        <v>BCM_McC_SA1_3661_M_Lung_Slide3_Section1_small_airway1</v>
      </c>
      <c r="P17" s="5">
        <f t="shared" ref="P17:P47" si="0">AVERAGE(M17:M19)</f>
        <v>19.840802535630548</v>
      </c>
      <c r="Q17" s="5">
        <f t="shared" ref="Q17:Q47" si="1">STDEV(M17:M19)</f>
        <v>1.6019356195406078</v>
      </c>
    </row>
    <row r="18" spans="1:17" x14ac:dyDescent="0.35">
      <c r="A18" s="4">
        <v>1</v>
      </c>
      <c r="B18" s="4" t="s">
        <v>51</v>
      </c>
      <c r="C18" s="4" t="s">
        <v>22</v>
      </c>
      <c r="D18" s="4">
        <v>3661</v>
      </c>
      <c r="E18" s="4" t="s">
        <v>3</v>
      </c>
      <c r="F18" s="14" t="s">
        <v>24</v>
      </c>
      <c r="G18" s="4">
        <v>2</v>
      </c>
      <c r="H18" s="4">
        <v>1</v>
      </c>
      <c r="I18" s="4">
        <v>1</v>
      </c>
      <c r="J18" s="4">
        <v>8998</v>
      </c>
      <c r="K18" s="4">
        <v>102</v>
      </c>
      <c r="L18" s="4">
        <v>22</v>
      </c>
      <c r="M18" s="5">
        <f>Table13[[#This Row],[ '#GFP+ cells]]/Table13[[#This Row],['# nuclei (DAPI)]]*100</f>
        <v>21.568627450980394</v>
      </c>
      <c r="N18" s="4" t="s">
        <v>6</v>
      </c>
      <c r="O18" s="6" t="str">
        <f t="shared" ref="O18:O81" si="2">"BCM_McC_SA1_"&amp;D18&amp;"_"&amp;E18&amp;"_Lung_Slide"&amp;H18&amp;"_Section"&amp;I18&amp;"_"&amp;N18&amp;"_airway"&amp;G18</f>
        <v>BCM_McC_SA1_3661_M_Lung_Slide1_Section1_small_airway2</v>
      </c>
      <c r="P18" s="5"/>
      <c r="Q18" s="5"/>
    </row>
    <row r="19" spans="1:17" x14ac:dyDescent="0.35">
      <c r="A19" s="4">
        <v>1</v>
      </c>
      <c r="B19" s="4" t="s">
        <v>51</v>
      </c>
      <c r="C19" s="4" t="s">
        <v>22</v>
      </c>
      <c r="D19" s="4">
        <v>3661</v>
      </c>
      <c r="E19" s="4" t="s">
        <v>3</v>
      </c>
      <c r="F19" s="14" t="s">
        <v>24</v>
      </c>
      <c r="G19" s="4">
        <v>3</v>
      </c>
      <c r="H19" s="4">
        <v>6</v>
      </c>
      <c r="I19" s="4">
        <v>2</v>
      </c>
      <c r="J19" s="4">
        <v>17891</v>
      </c>
      <c r="K19" s="4">
        <v>163</v>
      </c>
      <c r="L19" s="4">
        <v>30</v>
      </c>
      <c r="M19" s="5">
        <f>Table13[[#This Row],[ '#GFP+ cells]]/Table13[[#This Row],['# nuclei (DAPI)]]*100</f>
        <v>18.404907975460123</v>
      </c>
      <c r="N19" s="4" t="s">
        <v>6</v>
      </c>
      <c r="O19" s="6" t="str">
        <f t="shared" si="2"/>
        <v>BCM_McC_SA1_3661_M_Lung_Slide6_Section2_small_airway3</v>
      </c>
      <c r="P19" s="5"/>
      <c r="Q19" s="5"/>
    </row>
    <row r="20" spans="1:17" x14ac:dyDescent="0.35">
      <c r="A20" s="4">
        <v>1</v>
      </c>
      <c r="B20" s="4" t="s">
        <v>51</v>
      </c>
      <c r="C20" s="4" t="s">
        <v>22</v>
      </c>
      <c r="D20" s="4">
        <v>3661</v>
      </c>
      <c r="E20" s="4" t="s">
        <v>3</v>
      </c>
      <c r="F20" s="14" t="s">
        <v>25</v>
      </c>
      <c r="G20" s="4">
        <v>1</v>
      </c>
      <c r="H20" s="4">
        <v>1</v>
      </c>
      <c r="I20" s="4">
        <v>2</v>
      </c>
      <c r="J20" s="4">
        <v>125360</v>
      </c>
      <c r="K20" s="4">
        <v>297</v>
      </c>
      <c r="L20" s="4">
        <v>82</v>
      </c>
      <c r="M20" s="5">
        <f>Table13[[#This Row],[ '#GFP+ cells]]/Table13[[#This Row],['# nuclei (DAPI)]]*100</f>
        <v>27.609427609427613</v>
      </c>
      <c r="N20" s="4" t="s">
        <v>7</v>
      </c>
      <c r="O20" s="6" t="str">
        <f t="shared" si="2"/>
        <v>BCM_McC_SA1_3661_M_Lung_Slide1_Section2_LARGE_airway1</v>
      </c>
      <c r="P20" s="5">
        <f t="shared" si="0"/>
        <v>21.766256619445301</v>
      </c>
      <c r="Q20" s="5">
        <f t="shared" si="1"/>
        <v>7.2363530288948734</v>
      </c>
    </row>
    <row r="21" spans="1:17" x14ac:dyDescent="0.35">
      <c r="A21" s="4">
        <v>1</v>
      </c>
      <c r="B21" s="4" t="s">
        <v>51</v>
      </c>
      <c r="C21" s="4" t="s">
        <v>22</v>
      </c>
      <c r="D21" s="4">
        <v>3661</v>
      </c>
      <c r="E21" s="4" t="s">
        <v>3</v>
      </c>
      <c r="F21" s="14" t="s">
        <v>25</v>
      </c>
      <c r="G21" s="4">
        <v>2</v>
      </c>
      <c r="H21" s="4">
        <v>7</v>
      </c>
      <c r="I21" s="4">
        <v>1</v>
      </c>
      <c r="J21" s="4">
        <v>53793</v>
      </c>
      <c r="K21" s="4">
        <v>256</v>
      </c>
      <c r="L21" s="4">
        <v>35</v>
      </c>
      <c r="M21" s="5">
        <f>Table13[[#This Row],[ '#GFP+ cells]]/Table13[[#This Row],['# nuclei (DAPI)]]*100</f>
        <v>13.671875</v>
      </c>
      <c r="N21" s="4" t="s">
        <v>7</v>
      </c>
      <c r="O21" s="6" t="str">
        <f t="shared" si="2"/>
        <v>BCM_McC_SA1_3661_M_Lung_Slide7_Section1_LARGE_airway2</v>
      </c>
      <c r="P21" s="5"/>
      <c r="Q21" s="5"/>
    </row>
    <row r="22" spans="1:17" x14ac:dyDescent="0.35">
      <c r="A22" s="7">
        <v>1</v>
      </c>
      <c r="B22" s="7" t="s">
        <v>51</v>
      </c>
      <c r="C22" s="7" t="s">
        <v>22</v>
      </c>
      <c r="D22" s="7">
        <v>3661</v>
      </c>
      <c r="E22" s="7" t="s">
        <v>3</v>
      </c>
      <c r="F22" s="15" t="s">
        <v>25</v>
      </c>
      <c r="G22" s="7">
        <v>3</v>
      </c>
      <c r="H22" s="7">
        <v>3</v>
      </c>
      <c r="I22" s="7">
        <v>1</v>
      </c>
      <c r="J22" s="7">
        <v>50111</v>
      </c>
      <c r="K22" s="7">
        <v>229</v>
      </c>
      <c r="L22" s="7">
        <v>55</v>
      </c>
      <c r="M22" s="8">
        <f>Table13[[#This Row],[ '#GFP+ cells]]/Table13[[#This Row],['# nuclei (DAPI)]]*100</f>
        <v>24.017467248908297</v>
      </c>
      <c r="N22" s="7" t="s">
        <v>7</v>
      </c>
      <c r="O22" s="25" t="str">
        <f t="shared" si="2"/>
        <v>BCM_McC_SA1_3661_M_Lung_Slide3_Section1_LARGE_airway3</v>
      </c>
      <c r="P22" s="8"/>
      <c r="Q22" s="8"/>
    </row>
    <row r="23" spans="1:17" x14ac:dyDescent="0.35">
      <c r="A23" s="4">
        <v>1</v>
      </c>
      <c r="B23" s="4" t="s">
        <v>51</v>
      </c>
      <c r="C23" s="4" t="s">
        <v>22</v>
      </c>
      <c r="D23" s="4">
        <v>3662</v>
      </c>
      <c r="E23" s="4" t="s">
        <v>3</v>
      </c>
      <c r="F23" s="14" t="s">
        <v>24</v>
      </c>
      <c r="G23" s="4">
        <v>1</v>
      </c>
      <c r="H23" s="4">
        <v>1</v>
      </c>
      <c r="I23" s="4">
        <v>1</v>
      </c>
      <c r="J23" s="4">
        <v>46988</v>
      </c>
      <c r="K23" s="4">
        <v>374</v>
      </c>
      <c r="L23" s="4">
        <v>52</v>
      </c>
      <c r="M23" s="5">
        <f>Table13[[#This Row],[ '#GFP+ cells]]/Table13[[#This Row],['# nuclei (DAPI)]]*100</f>
        <v>13.903743315508022</v>
      </c>
      <c r="N23" s="4" t="s">
        <v>6</v>
      </c>
      <c r="O23" s="6" t="str">
        <f t="shared" si="2"/>
        <v>BCM_McC_SA1_3662_M_Lung_Slide1_Section1_small_airway1</v>
      </c>
      <c r="P23" s="5">
        <f t="shared" si="0"/>
        <v>22.648661712692185</v>
      </c>
      <c r="Q23" s="5">
        <f t="shared" si="1"/>
        <v>7.573724341255164</v>
      </c>
    </row>
    <row r="24" spans="1:17" x14ac:dyDescent="0.35">
      <c r="A24" s="4">
        <v>1</v>
      </c>
      <c r="B24" s="4" t="s">
        <v>51</v>
      </c>
      <c r="C24" s="4" t="s">
        <v>22</v>
      </c>
      <c r="D24" s="4">
        <v>3662</v>
      </c>
      <c r="E24" s="4" t="s">
        <v>3</v>
      </c>
      <c r="F24" s="14" t="s">
        <v>24</v>
      </c>
      <c r="G24" s="4">
        <v>2</v>
      </c>
      <c r="H24" s="4">
        <v>1</v>
      </c>
      <c r="I24" s="4">
        <v>2</v>
      </c>
      <c r="J24" s="4">
        <v>49173</v>
      </c>
      <c r="K24" s="4">
        <v>262</v>
      </c>
      <c r="L24" s="4">
        <v>71</v>
      </c>
      <c r="M24" s="5">
        <f>Table13[[#This Row],[ '#GFP+ cells]]/Table13[[#This Row],['# nuclei (DAPI)]]*100</f>
        <v>27.099236641221374</v>
      </c>
      <c r="N24" s="4" t="s">
        <v>6</v>
      </c>
      <c r="O24" s="6" t="str">
        <f t="shared" si="2"/>
        <v>BCM_McC_SA1_3662_M_Lung_Slide1_Section2_small_airway2</v>
      </c>
      <c r="P24" s="5"/>
      <c r="Q24" s="5"/>
    </row>
    <row r="25" spans="1:17" x14ac:dyDescent="0.35">
      <c r="A25" s="4">
        <v>1</v>
      </c>
      <c r="B25" s="4" t="s">
        <v>51</v>
      </c>
      <c r="C25" s="4" t="s">
        <v>22</v>
      </c>
      <c r="D25" s="4">
        <v>3662</v>
      </c>
      <c r="E25" s="4" t="s">
        <v>3</v>
      </c>
      <c r="F25" s="14" t="s">
        <v>24</v>
      </c>
      <c r="G25" s="4">
        <v>3</v>
      </c>
      <c r="H25" s="4">
        <v>3</v>
      </c>
      <c r="I25" s="4">
        <v>1</v>
      </c>
      <c r="J25" s="4">
        <v>27649</v>
      </c>
      <c r="K25" s="4">
        <v>193</v>
      </c>
      <c r="L25" s="4">
        <v>52</v>
      </c>
      <c r="M25" s="5">
        <f>Table13[[#This Row],[ '#GFP+ cells]]/Table13[[#This Row],['# nuclei (DAPI)]]*100</f>
        <v>26.94300518134715</v>
      </c>
      <c r="N25" s="4" t="s">
        <v>6</v>
      </c>
      <c r="O25" s="6" t="str">
        <f t="shared" si="2"/>
        <v>BCM_McC_SA1_3662_M_Lung_Slide3_Section1_small_airway3</v>
      </c>
      <c r="P25" s="5"/>
      <c r="Q25" s="5"/>
    </row>
    <row r="26" spans="1:17" x14ac:dyDescent="0.35">
      <c r="A26" s="4">
        <v>1</v>
      </c>
      <c r="B26" s="4" t="s">
        <v>51</v>
      </c>
      <c r="C26" s="4" t="s">
        <v>22</v>
      </c>
      <c r="D26" s="4">
        <v>3662</v>
      </c>
      <c r="E26" s="4" t="s">
        <v>3</v>
      </c>
      <c r="F26" s="14" t="s">
        <v>25</v>
      </c>
      <c r="G26" s="4">
        <v>1</v>
      </c>
      <c r="H26" s="4">
        <v>5</v>
      </c>
      <c r="I26" s="4">
        <v>1</v>
      </c>
      <c r="J26" s="4">
        <v>93272</v>
      </c>
      <c r="K26" s="4">
        <v>463</v>
      </c>
      <c r="L26" s="4">
        <v>67</v>
      </c>
      <c r="M26" s="5">
        <f>Table13[[#This Row],[ '#GFP+ cells]]/Table13[[#This Row],['# nuclei (DAPI)]]*100</f>
        <v>14.47084233261339</v>
      </c>
      <c r="N26" s="4" t="s">
        <v>7</v>
      </c>
      <c r="O26" s="6" t="str">
        <f t="shared" si="2"/>
        <v>BCM_McC_SA1_3662_M_Lung_Slide5_Section1_LARGE_airway1</v>
      </c>
      <c r="P26" s="5">
        <f t="shared" si="0"/>
        <v>14.350046169681923</v>
      </c>
      <c r="Q26" s="5">
        <f t="shared" si="1"/>
        <v>5.5624523435100599</v>
      </c>
    </row>
    <row r="27" spans="1:17" x14ac:dyDescent="0.35">
      <c r="A27" s="4">
        <v>1</v>
      </c>
      <c r="B27" s="4" t="s">
        <v>51</v>
      </c>
      <c r="C27" s="4" t="s">
        <v>22</v>
      </c>
      <c r="D27" s="4">
        <v>3662</v>
      </c>
      <c r="E27" s="4" t="s">
        <v>3</v>
      </c>
      <c r="F27" s="14" t="s">
        <v>25</v>
      </c>
      <c r="G27" s="4">
        <v>2</v>
      </c>
      <c r="H27" s="4">
        <v>6</v>
      </c>
      <c r="I27" s="4">
        <v>3</v>
      </c>
      <c r="J27" s="4">
        <v>111261</v>
      </c>
      <c r="K27" s="4">
        <v>403</v>
      </c>
      <c r="L27" s="4">
        <v>80</v>
      </c>
      <c r="M27" s="5">
        <f>Table13[[#This Row],[ '#GFP+ cells]]/Table13[[#This Row],['# nuclei (DAPI)]]*100</f>
        <v>19.851116625310176</v>
      </c>
      <c r="N27" s="4" t="s">
        <v>7</v>
      </c>
      <c r="O27" s="6" t="str">
        <f t="shared" si="2"/>
        <v>BCM_McC_SA1_3662_M_Lung_Slide6_Section3_LARGE_airway2</v>
      </c>
      <c r="P27" s="5"/>
      <c r="Q27" s="5"/>
    </row>
    <row r="28" spans="1:17" s="26" customFormat="1" x14ac:dyDescent="0.35">
      <c r="A28" s="7">
        <v>1</v>
      </c>
      <c r="B28" s="7" t="s">
        <v>51</v>
      </c>
      <c r="C28" s="7" t="s">
        <v>22</v>
      </c>
      <c r="D28" s="7">
        <v>3662</v>
      </c>
      <c r="E28" s="7" t="s">
        <v>3</v>
      </c>
      <c r="F28" s="15" t="s">
        <v>25</v>
      </c>
      <c r="G28" s="7">
        <v>3</v>
      </c>
      <c r="H28" s="7">
        <v>2</v>
      </c>
      <c r="I28" s="7">
        <v>2</v>
      </c>
      <c r="J28" s="7">
        <v>110654</v>
      </c>
      <c r="K28" s="7">
        <v>802</v>
      </c>
      <c r="L28" s="7">
        <v>70</v>
      </c>
      <c r="M28" s="8">
        <f>Table13[[#This Row],[ '#GFP+ cells]]/Table13[[#This Row],['# nuclei (DAPI)]]*100</f>
        <v>8.7281795511221958</v>
      </c>
      <c r="N28" s="7" t="s">
        <v>7</v>
      </c>
      <c r="O28" s="25" t="str">
        <f t="shared" si="2"/>
        <v>BCM_McC_SA1_3662_M_Lung_Slide2_Section2_LARGE_airway3</v>
      </c>
      <c r="P28" s="8"/>
      <c r="Q28" s="8"/>
    </row>
    <row r="29" spans="1:17" x14ac:dyDescent="0.35">
      <c r="A29" s="4">
        <v>1</v>
      </c>
      <c r="B29" s="4" t="s">
        <v>51</v>
      </c>
      <c r="C29" s="4" t="s">
        <v>22</v>
      </c>
      <c r="D29" s="4">
        <v>3665</v>
      </c>
      <c r="E29" s="4" t="s">
        <v>4</v>
      </c>
      <c r="F29" s="14" t="s">
        <v>24</v>
      </c>
      <c r="G29" s="4">
        <v>1</v>
      </c>
      <c r="H29" s="4">
        <v>2</v>
      </c>
      <c r="I29" s="4">
        <v>1</v>
      </c>
      <c r="J29" s="4">
        <v>19460</v>
      </c>
      <c r="K29" s="4">
        <v>152</v>
      </c>
      <c r="L29" s="4">
        <v>31</v>
      </c>
      <c r="M29" s="5">
        <f>Table13[[#This Row],[ '#GFP+ cells]]/Table13[[#This Row],['# nuclei (DAPI)]]*100</f>
        <v>20.394736842105264</v>
      </c>
      <c r="N29" s="4" t="s">
        <v>6</v>
      </c>
      <c r="O29" s="6" t="str">
        <f t="shared" si="2"/>
        <v>BCM_McC_SA1_3665_F_Lung_Slide2_Section1_small_airway1</v>
      </c>
      <c r="P29" s="5">
        <f t="shared" si="0"/>
        <v>25.570046355260292</v>
      </c>
      <c r="Q29" s="5">
        <f t="shared" si="1"/>
        <v>4.5562670082581027</v>
      </c>
    </row>
    <row r="30" spans="1:17" x14ac:dyDescent="0.35">
      <c r="A30" s="4">
        <v>1</v>
      </c>
      <c r="B30" s="4" t="s">
        <v>51</v>
      </c>
      <c r="C30" s="4" t="s">
        <v>22</v>
      </c>
      <c r="D30" s="4">
        <v>3665</v>
      </c>
      <c r="E30" s="4" t="s">
        <v>4</v>
      </c>
      <c r="F30" s="14" t="s">
        <v>24</v>
      </c>
      <c r="G30" s="4">
        <v>2</v>
      </c>
      <c r="H30" s="4">
        <v>3</v>
      </c>
      <c r="I30" s="4">
        <v>1</v>
      </c>
      <c r="J30" s="4">
        <v>44684</v>
      </c>
      <c r="K30" s="4">
        <v>176</v>
      </c>
      <c r="L30" s="4">
        <v>51</v>
      </c>
      <c r="M30" s="5">
        <f>Table13[[#This Row],[ '#GFP+ cells]]/Table13[[#This Row],['# nuclei (DAPI)]]*100</f>
        <v>28.97727272727273</v>
      </c>
      <c r="N30" s="4" t="s">
        <v>6</v>
      </c>
      <c r="O30" s="6" t="str">
        <f t="shared" si="2"/>
        <v>BCM_McC_SA1_3665_F_Lung_Slide3_Section1_small_airway2</v>
      </c>
      <c r="P30" s="5"/>
      <c r="Q30" s="5"/>
    </row>
    <row r="31" spans="1:17" x14ac:dyDescent="0.35">
      <c r="A31" s="4">
        <v>1</v>
      </c>
      <c r="B31" s="4" t="s">
        <v>51</v>
      </c>
      <c r="C31" s="4" t="s">
        <v>22</v>
      </c>
      <c r="D31" s="4">
        <v>3665</v>
      </c>
      <c r="E31" s="4" t="s">
        <v>4</v>
      </c>
      <c r="F31" s="14" t="s">
        <v>24</v>
      </c>
      <c r="G31" s="4">
        <v>3</v>
      </c>
      <c r="H31" s="4">
        <v>3</v>
      </c>
      <c r="I31" s="4">
        <v>1</v>
      </c>
      <c r="J31" s="4">
        <v>27544</v>
      </c>
      <c r="K31" s="4">
        <v>139</v>
      </c>
      <c r="L31" s="4">
        <v>38</v>
      </c>
      <c r="M31" s="5">
        <f>Table13[[#This Row],[ '#GFP+ cells]]/Table13[[#This Row],['# nuclei (DAPI)]]*100</f>
        <v>27.338129496402878</v>
      </c>
      <c r="N31" s="4" t="s">
        <v>6</v>
      </c>
      <c r="O31" s="6" t="str">
        <f t="shared" si="2"/>
        <v>BCM_McC_SA1_3665_F_Lung_Slide3_Section1_small_airway3</v>
      </c>
      <c r="P31" s="5"/>
      <c r="Q31" s="5"/>
    </row>
    <row r="32" spans="1:17" x14ac:dyDescent="0.35">
      <c r="A32" s="4">
        <v>1</v>
      </c>
      <c r="B32" s="4" t="s">
        <v>51</v>
      </c>
      <c r="C32" s="4" t="s">
        <v>22</v>
      </c>
      <c r="D32" s="4">
        <v>3665</v>
      </c>
      <c r="E32" s="4" t="s">
        <v>4</v>
      </c>
      <c r="F32" s="14" t="s">
        <v>25</v>
      </c>
      <c r="G32" s="4">
        <v>1</v>
      </c>
      <c r="H32" s="4">
        <v>6</v>
      </c>
      <c r="I32" s="4">
        <v>2</v>
      </c>
      <c r="J32" s="4">
        <v>169983</v>
      </c>
      <c r="K32" s="4">
        <v>312</v>
      </c>
      <c r="L32" s="4">
        <v>46</v>
      </c>
      <c r="M32" s="5">
        <f>Table13[[#This Row],[ '#GFP+ cells]]/Table13[[#This Row],['# nuclei (DAPI)]]*100</f>
        <v>14.743589743589745</v>
      </c>
      <c r="N32" s="4" t="s">
        <v>7</v>
      </c>
      <c r="O32" s="6" t="str">
        <f t="shared" si="2"/>
        <v>BCM_McC_SA1_3665_F_Lung_Slide6_Section2_LARGE_airway1</v>
      </c>
      <c r="P32" s="5">
        <f t="shared" si="0"/>
        <v>15.778326936748131</v>
      </c>
      <c r="Q32" s="5">
        <f t="shared" si="1"/>
        <v>5.1815570452140047</v>
      </c>
    </row>
    <row r="33" spans="1:17" x14ac:dyDescent="0.35">
      <c r="A33" s="4">
        <v>1</v>
      </c>
      <c r="B33" s="4" t="s">
        <v>51</v>
      </c>
      <c r="C33" s="4" t="s">
        <v>22</v>
      </c>
      <c r="D33" s="4">
        <v>3665</v>
      </c>
      <c r="E33" s="4" t="s">
        <v>4</v>
      </c>
      <c r="F33" s="14" t="s">
        <v>25</v>
      </c>
      <c r="G33" s="4">
        <v>2</v>
      </c>
      <c r="H33" s="4">
        <v>2</v>
      </c>
      <c r="I33" s="4">
        <v>1</v>
      </c>
      <c r="J33" s="4">
        <v>66985</v>
      </c>
      <c r="K33" s="4">
        <v>243</v>
      </c>
      <c r="L33" s="4">
        <v>52</v>
      </c>
      <c r="M33" s="5">
        <f>Table13[[#This Row],[ '#GFP+ cells]]/Table13[[#This Row],['# nuclei (DAPI)]]*100</f>
        <v>21.399176954732511</v>
      </c>
      <c r="N33" s="4" t="s">
        <v>7</v>
      </c>
      <c r="O33" s="6" t="str">
        <f t="shared" si="2"/>
        <v>BCM_McC_SA1_3665_F_Lung_Slide2_Section1_LARGE_airway2</v>
      </c>
      <c r="P33" s="5"/>
      <c r="Q33" s="5"/>
    </row>
    <row r="34" spans="1:17" s="26" customFormat="1" x14ac:dyDescent="0.35">
      <c r="A34" s="7">
        <v>1</v>
      </c>
      <c r="B34" s="7" t="s">
        <v>51</v>
      </c>
      <c r="C34" s="7" t="s">
        <v>22</v>
      </c>
      <c r="D34" s="7">
        <v>3665</v>
      </c>
      <c r="E34" s="7" t="s">
        <v>4</v>
      </c>
      <c r="F34" s="15" t="s">
        <v>25</v>
      </c>
      <c r="G34" s="7">
        <v>3</v>
      </c>
      <c r="H34" s="7">
        <v>5</v>
      </c>
      <c r="I34" s="7">
        <v>3</v>
      </c>
      <c r="J34" s="7">
        <v>140120</v>
      </c>
      <c r="K34" s="7">
        <v>411</v>
      </c>
      <c r="L34" s="7">
        <v>46</v>
      </c>
      <c r="M34" s="8">
        <f>Table13[[#This Row],[ '#GFP+ cells]]/Table13[[#This Row],['# nuclei (DAPI)]]*100</f>
        <v>11.192214111922141</v>
      </c>
      <c r="N34" s="7" t="s">
        <v>7</v>
      </c>
      <c r="O34" s="25" t="str">
        <f t="shared" si="2"/>
        <v>BCM_McC_SA1_3665_F_Lung_Slide5_Section3_LARGE_airway3</v>
      </c>
      <c r="P34" s="8"/>
      <c r="Q34" s="8"/>
    </row>
    <row r="35" spans="1:17" x14ac:dyDescent="0.35">
      <c r="A35" s="4">
        <v>1</v>
      </c>
      <c r="B35" s="4" t="s">
        <v>51</v>
      </c>
      <c r="C35" s="4" t="s">
        <v>22</v>
      </c>
      <c r="D35" s="4">
        <v>3666</v>
      </c>
      <c r="E35" s="4" t="s">
        <v>3</v>
      </c>
      <c r="F35" s="14" t="s">
        <v>24</v>
      </c>
      <c r="G35" s="4">
        <v>1</v>
      </c>
      <c r="H35" s="4">
        <v>7</v>
      </c>
      <c r="I35" s="4">
        <v>2</v>
      </c>
      <c r="J35" s="4">
        <v>13300</v>
      </c>
      <c r="K35" s="4">
        <v>140</v>
      </c>
      <c r="L35" s="4">
        <v>18</v>
      </c>
      <c r="M35" s="5">
        <f>Table13[[#This Row],[ '#GFP+ cells]]/Table13[[#This Row],['# nuclei (DAPI)]]*100</f>
        <v>12.857142857142856</v>
      </c>
      <c r="N35" s="4" t="s">
        <v>6</v>
      </c>
      <c r="O35" s="6" t="str">
        <f t="shared" si="2"/>
        <v>BCM_McC_SA1_3666_M_Lung_Slide7_Section2_small_airway1</v>
      </c>
      <c r="P35" s="5">
        <f t="shared" si="0"/>
        <v>16.920816226269434</v>
      </c>
      <c r="Q35" s="5">
        <f t="shared" si="1"/>
        <v>3.7042564379398883</v>
      </c>
    </row>
    <row r="36" spans="1:17" x14ac:dyDescent="0.35">
      <c r="A36" s="4">
        <v>1</v>
      </c>
      <c r="B36" s="4" t="s">
        <v>51</v>
      </c>
      <c r="C36" s="4" t="s">
        <v>22</v>
      </c>
      <c r="D36" s="4">
        <v>3666</v>
      </c>
      <c r="E36" s="4" t="s">
        <v>3</v>
      </c>
      <c r="F36" s="14" t="s">
        <v>24</v>
      </c>
      <c r="G36" s="4">
        <v>2</v>
      </c>
      <c r="H36" s="4">
        <v>2</v>
      </c>
      <c r="I36" s="4">
        <v>1</v>
      </c>
      <c r="J36" s="4">
        <v>17500</v>
      </c>
      <c r="K36" s="4">
        <v>184</v>
      </c>
      <c r="L36" s="4">
        <v>37</v>
      </c>
      <c r="M36" s="5">
        <f>Table13[[#This Row],[ '#GFP+ cells]]/Table13[[#This Row],['# nuclei (DAPI)]]*100</f>
        <v>20.108695652173914</v>
      </c>
      <c r="N36" s="4" t="s">
        <v>6</v>
      </c>
      <c r="O36" s="6" t="str">
        <f t="shared" si="2"/>
        <v>BCM_McC_SA1_3666_M_Lung_Slide2_Section1_small_airway2</v>
      </c>
      <c r="P36" s="5"/>
      <c r="Q36" s="5"/>
    </row>
    <row r="37" spans="1:17" x14ac:dyDescent="0.35">
      <c r="A37" s="4">
        <v>1</v>
      </c>
      <c r="B37" s="4" t="s">
        <v>51</v>
      </c>
      <c r="C37" s="4" t="s">
        <v>22</v>
      </c>
      <c r="D37" s="4">
        <v>3666</v>
      </c>
      <c r="E37" s="4" t="s">
        <v>3</v>
      </c>
      <c r="F37" s="14" t="s">
        <v>24</v>
      </c>
      <c r="G37" s="4">
        <v>3</v>
      </c>
      <c r="H37" s="4">
        <v>6</v>
      </c>
      <c r="I37" s="4">
        <v>1</v>
      </c>
      <c r="J37" s="4">
        <v>16876</v>
      </c>
      <c r="K37" s="4">
        <v>118</v>
      </c>
      <c r="L37" s="4">
        <v>21</v>
      </c>
      <c r="M37" s="5">
        <f>Table13[[#This Row],[ '#GFP+ cells]]/Table13[[#This Row],['# nuclei (DAPI)]]*100</f>
        <v>17.796610169491526</v>
      </c>
      <c r="N37" s="4" t="s">
        <v>6</v>
      </c>
      <c r="O37" s="6" t="str">
        <f t="shared" si="2"/>
        <v>BCM_McC_SA1_3666_M_Lung_Slide6_Section1_small_airway3</v>
      </c>
      <c r="P37" s="5"/>
      <c r="Q37" s="5"/>
    </row>
    <row r="38" spans="1:17" x14ac:dyDescent="0.35">
      <c r="A38" s="4">
        <v>1</v>
      </c>
      <c r="B38" s="4" t="s">
        <v>51</v>
      </c>
      <c r="C38" s="4" t="s">
        <v>22</v>
      </c>
      <c r="D38" s="4">
        <v>3666</v>
      </c>
      <c r="E38" s="4" t="s">
        <v>3</v>
      </c>
      <c r="F38" s="14" t="s">
        <v>25</v>
      </c>
      <c r="G38" s="4">
        <v>1</v>
      </c>
      <c r="H38" s="4">
        <v>6</v>
      </c>
      <c r="I38" s="4">
        <v>1</v>
      </c>
      <c r="J38" s="4">
        <v>60203</v>
      </c>
      <c r="K38" s="4">
        <v>310</v>
      </c>
      <c r="L38" s="4">
        <v>50</v>
      </c>
      <c r="M38" s="5">
        <f>Table13[[#This Row],[ '#GFP+ cells]]/Table13[[#This Row],['# nuclei (DAPI)]]*100</f>
        <v>16.129032258064516</v>
      </c>
      <c r="N38" s="4" t="s">
        <v>7</v>
      </c>
      <c r="O38" s="6" t="str">
        <f t="shared" si="2"/>
        <v>BCM_McC_SA1_3666_M_Lung_Slide6_Section1_LARGE_airway1</v>
      </c>
      <c r="P38" s="5">
        <f t="shared" si="0"/>
        <v>18.751606140528843</v>
      </c>
      <c r="Q38" s="5">
        <f t="shared" si="1"/>
        <v>2.2720862365833323</v>
      </c>
    </row>
    <row r="39" spans="1:17" x14ac:dyDescent="0.35">
      <c r="A39" s="4">
        <v>1</v>
      </c>
      <c r="B39" s="4" t="s">
        <v>51</v>
      </c>
      <c r="C39" s="4" t="s">
        <v>22</v>
      </c>
      <c r="D39" s="4">
        <v>3666</v>
      </c>
      <c r="E39" s="4" t="s">
        <v>3</v>
      </c>
      <c r="F39" s="14" t="s">
        <v>25</v>
      </c>
      <c r="G39" s="4">
        <v>2</v>
      </c>
      <c r="H39" s="4">
        <v>3</v>
      </c>
      <c r="I39" s="4">
        <v>2</v>
      </c>
      <c r="J39" s="4">
        <v>60269</v>
      </c>
      <c r="K39" s="4">
        <v>330</v>
      </c>
      <c r="L39" s="4">
        <v>66</v>
      </c>
      <c r="M39" s="5">
        <f>Table13[[#This Row],[ '#GFP+ cells]]/Table13[[#This Row],['# nuclei (DAPI)]]*100</f>
        <v>20</v>
      </c>
      <c r="N39" s="4" t="s">
        <v>7</v>
      </c>
      <c r="O39" s="6" t="str">
        <f t="shared" si="2"/>
        <v>BCM_McC_SA1_3666_M_Lung_Slide3_Section2_LARGE_airway2</v>
      </c>
      <c r="P39" s="5"/>
      <c r="Q39" s="5"/>
    </row>
    <row r="40" spans="1:17" s="26" customFormat="1" x14ac:dyDescent="0.35">
      <c r="A40" s="7">
        <v>1</v>
      </c>
      <c r="B40" s="7" t="s">
        <v>51</v>
      </c>
      <c r="C40" s="7" t="s">
        <v>22</v>
      </c>
      <c r="D40" s="7">
        <v>3666</v>
      </c>
      <c r="E40" s="7" t="s">
        <v>3</v>
      </c>
      <c r="F40" s="15" t="s">
        <v>25</v>
      </c>
      <c r="G40" s="7">
        <v>3</v>
      </c>
      <c r="H40" s="7">
        <v>5</v>
      </c>
      <c r="I40" s="7">
        <v>3</v>
      </c>
      <c r="J40" s="7">
        <v>181718</v>
      </c>
      <c r="K40" s="7">
        <v>477</v>
      </c>
      <c r="L40" s="7">
        <v>96</v>
      </c>
      <c r="M40" s="8">
        <f>Table13[[#This Row],[ '#GFP+ cells]]/Table13[[#This Row],['# nuclei (DAPI)]]*100</f>
        <v>20.125786163522015</v>
      </c>
      <c r="N40" s="7" t="s">
        <v>7</v>
      </c>
      <c r="O40" s="25" t="str">
        <f t="shared" si="2"/>
        <v>BCM_McC_SA1_3666_M_Lung_Slide5_Section3_LARGE_airway3</v>
      </c>
      <c r="P40" s="8"/>
      <c r="Q40" s="8"/>
    </row>
    <row r="41" spans="1:17" x14ac:dyDescent="0.35">
      <c r="A41" s="4">
        <v>1</v>
      </c>
      <c r="B41" s="4" t="s">
        <v>51</v>
      </c>
      <c r="C41" s="4" t="s">
        <v>22</v>
      </c>
      <c r="D41" s="9">
        <v>3667</v>
      </c>
      <c r="E41" s="9" t="s">
        <v>3</v>
      </c>
      <c r="F41" s="14" t="s">
        <v>24</v>
      </c>
      <c r="G41" s="4">
        <v>1</v>
      </c>
      <c r="H41" s="9">
        <v>7</v>
      </c>
      <c r="I41" s="9">
        <v>3</v>
      </c>
      <c r="J41" s="9">
        <v>10720</v>
      </c>
      <c r="K41" s="9">
        <v>125</v>
      </c>
      <c r="L41" s="9">
        <v>30</v>
      </c>
      <c r="M41" s="10">
        <f>Table13[[#This Row],[ '#GFP+ cells]]/Table13[[#This Row],['# nuclei (DAPI)]]*100</f>
        <v>24</v>
      </c>
      <c r="N41" s="9" t="s">
        <v>6</v>
      </c>
      <c r="O41" s="6" t="str">
        <f t="shared" si="2"/>
        <v>BCM_McC_SA1_3667_M_Lung_Slide7_Section3_small_airway1</v>
      </c>
      <c r="P41" s="10">
        <f t="shared" si="0"/>
        <v>19.612733671557201</v>
      </c>
      <c r="Q41" s="10">
        <f t="shared" si="1"/>
        <v>9.6430273157627084</v>
      </c>
    </row>
    <row r="42" spans="1:17" x14ac:dyDescent="0.35">
      <c r="A42" s="4">
        <v>1</v>
      </c>
      <c r="B42" s="4" t="s">
        <v>51</v>
      </c>
      <c r="C42" s="4" t="s">
        <v>22</v>
      </c>
      <c r="D42" s="9">
        <v>3667</v>
      </c>
      <c r="E42" s="9" t="s">
        <v>3</v>
      </c>
      <c r="F42" s="14" t="s">
        <v>24</v>
      </c>
      <c r="G42" s="4">
        <v>2</v>
      </c>
      <c r="H42" s="4">
        <v>2</v>
      </c>
      <c r="I42" s="4">
        <v>1</v>
      </c>
      <c r="J42" s="4">
        <v>19686</v>
      </c>
      <c r="K42" s="4">
        <v>156</v>
      </c>
      <c r="L42" s="4">
        <v>41</v>
      </c>
      <c r="M42" s="5">
        <f>Table13[[#This Row],[ '#GFP+ cells]]/Table13[[#This Row],['# nuclei (DAPI)]]*100</f>
        <v>26.282051282051285</v>
      </c>
      <c r="N42" s="4" t="s">
        <v>6</v>
      </c>
      <c r="O42" s="6" t="str">
        <f t="shared" si="2"/>
        <v>BCM_McC_SA1_3667_M_Lung_Slide2_Section1_small_airway2</v>
      </c>
      <c r="P42" s="11"/>
      <c r="Q42" s="11"/>
    </row>
    <row r="43" spans="1:17" x14ac:dyDescent="0.35">
      <c r="A43" s="4">
        <v>1</v>
      </c>
      <c r="B43" s="4" t="s">
        <v>51</v>
      </c>
      <c r="C43" s="4" t="s">
        <v>22</v>
      </c>
      <c r="D43" s="9">
        <v>3667</v>
      </c>
      <c r="E43" s="9" t="s">
        <v>3</v>
      </c>
      <c r="F43" s="14" t="s">
        <v>24</v>
      </c>
      <c r="G43" s="4">
        <v>3</v>
      </c>
      <c r="H43" s="4">
        <v>4</v>
      </c>
      <c r="I43" s="4">
        <v>2</v>
      </c>
      <c r="J43" s="4">
        <v>18932</v>
      </c>
      <c r="K43" s="4">
        <v>187</v>
      </c>
      <c r="L43" s="4">
        <v>16</v>
      </c>
      <c r="M43" s="5">
        <f>Table13[[#This Row],[ '#GFP+ cells]]/Table13[[#This Row],['# nuclei (DAPI)]]*100</f>
        <v>8.5561497326203195</v>
      </c>
      <c r="N43" s="4" t="s">
        <v>6</v>
      </c>
      <c r="O43" s="6" t="str">
        <f t="shared" si="2"/>
        <v>BCM_McC_SA1_3667_M_Lung_Slide4_Section2_small_airway3</v>
      </c>
      <c r="P43" s="11"/>
      <c r="Q43" s="11"/>
    </row>
    <row r="44" spans="1:17" x14ac:dyDescent="0.35">
      <c r="A44" s="4">
        <v>1</v>
      </c>
      <c r="B44" s="4" t="s">
        <v>51</v>
      </c>
      <c r="C44" s="4" t="s">
        <v>22</v>
      </c>
      <c r="D44" s="9">
        <v>3667</v>
      </c>
      <c r="E44" s="9" t="s">
        <v>3</v>
      </c>
      <c r="F44" s="14" t="s">
        <v>25</v>
      </c>
      <c r="G44" s="4">
        <v>1</v>
      </c>
      <c r="H44" s="4">
        <v>6</v>
      </c>
      <c r="I44" s="4">
        <v>1</v>
      </c>
      <c r="J44" s="4">
        <v>78083</v>
      </c>
      <c r="K44" s="4">
        <v>420</v>
      </c>
      <c r="L44" s="4">
        <v>48</v>
      </c>
      <c r="M44" s="5">
        <f>Table13[[#This Row],[ '#GFP+ cells]]/Table13[[#This Row],['# nuclei (DAPI)]]*100</f>
        <v>11.428571428571429</v>
      </c>
      <c r="N44" s="4" t="s">
        <v>7</v>
      </c>
      <c r="O44" s="6" t="str">
        <f t="shared" si="2"/>
        <v>BCM_McC_SA1_3667_M_Lung_Slide6_Section1_LARGE_airway1</v>
      </c>
      <c r="P44" s="11">
        <f t="shared" si="0"/>
        <v>13.188662014864535</v>
      </c>
      <c r="Q44" s="11">
        <f t="shared" si="1"/>
        <v>3.1474477443840643</v>
      </c>
    </row>
    <row r="45" spans="1:17" x14ac:dyDescent="0.35">
      <c r="A45" s="4">
        <v>1</v>
      </c>
      <c r="B45" s="4" t="s">
        <v>51</v>
      </c>
      <c r="C45" s="4" t="s">
        <v>22</v>
      </c>
      <c r="D45" s="9">
        <v>3667</v>
      </c>
      <c r="E45" s="9" t="s">
        <v>3</v>
      </c>
      <c r="F45" s="14" t="s">
        <v>25</v>
      </c>
      <c r="G45" s="4">
        <v>2</v>
      </c>
      <c r="H45" s="4">
        <v>3</v>
      </c>
      <c r="I45" s="4">
        <v>3</v>
      </c>
      <c r="J45" s="4">
        <v>51670</v>
      </c>
      <c r="K45" s="4">
        <v>327</v>
      </c>
      <c r="L45" s="4">
        <v>37</v>
      </c>
      <c r="M45" s="5">
        <f>Table13[[#This Row],[ '#GFP+ cells]]/Table13[[#This Row],['# nuclei (DAPI)]]*100</f>
        <v>11.314984709480122</v>
      </c>
      <c r="N45" s="4" t="s">
        <v>7</v>
      </c>
      <c r="O45" s="6" t="str">
        <f t="shared" si="2"/>
        <v>BCM_McC_SA1_3667_M_Lung_Slide3_Section3_LARGE_airway2</v>
      </c>
      <c r="P45" s="11"/>
      <c r="Q45" s="11"/>
    </row>
    <row r="46" spans="1:17" s="26" customFormat="1" x14ac:dyDescent="0.35">
      <c r="A46" s="7">
        <v>1</v>
      </c>
      <c r="B46" s="7" t="s">
        <v>51</v>
      </c>
      <c r="C46" s="7" t="s">
        <v>22</v>
      </c>
      <c r="D46" s="7">
        <v>3667</v>
      </c>
      <c r="E46" s="7" t="s">
        <v>3</v>
      </c>
      <c r="F46" s="15" t="s">
        <v>25</v>
      </c>
      <c r="G46" s="7">
        <v>3</v>
      </c>
      <c r="H46" s="7">
        <v>1</v>
      </c>
      <c r="I46" s="7">
        <v>2</v>
      </c>
      <c r="J46" s="7">
        <v>58982</v>
      </c>
      <c r="K46" s="7">
        <v>321</v>
      </c>
      <c r="L46" s="7">
        <v>54</v>
      </c>
      <c r="M46" s="8">
        <f>Table13[[#This Row],[ '#GFP+ cells]]/Table13[[#This Row],['# nuclei (DAPI)]]*100</f>
        <v>16.822429906542055</v>
      </c>
      <c r="N46" s="7" t="s">
        <v>7</v>
      </c>
      <c r="O46" s="25" t="str">
        <f t="shared" si="2"/>
        <v>BCM_McC_SA1_3667_M_Lung_Slide1_Section2_LARGE_airway3</v>
      </c>
      <c r="P46" s="13"/>
      <c r="Q46" s="13"/>
    </row>
    <row r="47" spans="1:17" x14ac:dyDescent="0.35">
      <c r="A47" s="4">
        <v>1</v>
      </c>
      <c r="B47" s="4" t="s">
        <v>51</v>
      </c>
      <c r="C47" s="4" t="s">
        <v>22</v>
      </c>
      <c r="D47" s="9">
        <v>3668</v>
      </c>
      <c r="E47" s="9" t="s">
        <v>3</v>
      </c>
      <c r="F47" s="14" t="s">
        <v>24</v>
      </c>
      <c r="G47" s="4">
        <v>1</v>
      </c>
      <c r="H47" s="9">
        <v>1</v>
      </c>
      <c r="I47" s="9">
        <v>2</v>
      </c>
      <c r="J47" s="9">
        <v>37554</v>
      </c>
      <c r="K47" s="9">
        <v>265</v>
      </c>
      <c r="L47" s="9">
        <v>34</v>
      </c>
      <c r="M47" s="10">
        <f>Table13[[#This Row],[ '#GFP+ cells]]/Table13[[#This Row],['# nuclei (DAPI)]]*100</f>
        <v>12.830188679245284</v>
      </c>
      <c r="N47" s="9" t="s">
        <v>6</v>
      </c>
      <c r="O47" s="6" t="str">
        <f t="shared" si="2"/>
        <v>BCM_McC_SA1_3668_M_Lung_Slide1_Section2_small_airway1</v>
      </c>
      <c r="P47" s="11">
        <f t="shared" si="0"/>
        <v>18.259184657869184</v>
      </c>
      <c r="Q47" s="11">
        <f t="shared" si="1"/>
        <v>4.7316166570490612</v>
      </c>
    </row>
    <row r="48" spans="1:17" x14ac:dyDescent="0.35">
      <c r="A48" s="4">
        <v>1</v>
      </c>
      <c r="B48" s="4" t="s">
        <v>51</v>
      </c>
      <c r="C48" s="4" t="s">
        <v>22</v>
      </c>
      <c r="D48" s="9">
        <v>3668</v>
      </c>
      <c r="E48" s="9" t="s">
        <v>3</v>
      </c>
      <c r="F48" s="14" t="s">
        <v>24</v>
      </c>
      <c r="G48" s="4">
        <v>2</v>
      </c>
      <c r="H48" s="9">
        <v>7</v>
      </c>
      <c r="I48" s="9">
        <v>2</v>
      </c>
      <c r="J48" s="9">
        <v>14545</v>
      </c>
      <c r="K48" s="9">
        <v>186</v>
      </c>
      <c r="L48" s="9">
        <v>40</v>
      </c>
      <c r="M48" s="10">
        <f>Table13[[#This Row],[ '#GFP+ cells]]/Table13[[#This Row],['# nuclei (DAPI)]]*100</f>
        <v>21.50537634408602</v>
      </c>
      <c r="N48" s="4" t="s">
        <v>6</v>
      </c>
      <c r="O48" s="6" t="str">
        <f t="shared" si="2"/>
        <v>BCM_McC_SA1_3668_M_Lung_Slide7_Section2_small_airway2</v>
      </c>
      <c r="P48" s="11"/>
      <c r="Q48" s="11"/>
    </row>
    <row r="49" spans="1:17" x14ac:dyDescent="0.35">
      <c r="A49" s="4">
        <v>1</v>
      </c>
      <c r="B49" s="4" t="s">
        <v>51</v>
      </c>
      <c r="C49" s="4" t="s">
        <v>22</v>
      </c>
      <c r="D49" s="9">
        <v>3668</v>
      </c>
      <c r="E49" s="9" t="s">
        <v>3</v>
      </c>
      <c r="F49" s="14" t="s">
        <v>24</v>
      </c>
      <c r="G49" s="4">
        <v>3</v>
      </c>
      <c r="H49" s="9">
        <v>2</v>
      </c>
      <c r="I49" s="9">
        <v>3</v>
      </c>
      <c r="J49" s="9">
        <v>18689</v>
      </c>
      <c r="K49" s="9">
        <v>181</v>
      </c>
      <c r="L49" s="9">
        <v>37</v>
      </c>
      <c r="M49" s="10">
        <f>Table13[[#This Row],[ '#GFP+ cells]]/Table13[[#This Row],['# nuclei (DAPI)]]*100</f>
        <v>20.441988950276244</v>
      </c>
      <c r="N49" s="4" t="s">
        <v>6</v>
      </c>
      <c r="O49" s="6" t="str">
        <f t="shared" si="2"/>
        <v>BCM_McC_SA1_3668_M_Lung_Slide2_Section3_small_airway3</v>
      </c>
      <c r="P49" s="11"/>
      <c r="Q49" s="11"/>
    </row>
    <row r="50" spans="1:17" x14ac:dyDescent="0.35">
      <c r="A50" s="4">
        <v>1</v>
      </c>
      <c r="B50" s="4" t="s">
        <v>51</v>
      </c>
      <c r="C50" s="4" t="s">
        <v>22</v>
      </c>
      <c r="D50" s="9">
        <v>3668</v>
      </c>
      <c r="E50" s="9" t="s">
        <v>3</v>
      </c>
      <c r="F50" s="14" t="s">
        <v>25</v>
      </c>
      <c r="G50" s="4">
        <v>1</v>
      </c>
      <c r="H50" s="9">
        <v>6</v>
      </c>
      <c r="I50" s="9">
        <v>1</v>
      </c>
      <c r="J50" s="9">
        <v>74070</v>
      </c>
      <c r="K50" s="9">
        <v>469</v>
      </c>
      <c r="L50" s="9">
        <v>106</v>
      </c>
      <c r="M50" s="10">
        <f>Table13[[#This Row],[ '#GFP+ cells]]/Table13[[#This Row],['# nuclei (DAPI)]]*100</f>
        <v>22.60127931769723</v>
      </c>
      <c r="N50" s="4" t="s">
        <v>7</v>
      </c>
      <c r="O50" s="6" t="str">
        <f t="shared" si="2"/>
        <v>BCM_McC_SA1_3668_M_Lung_Slide6_Section1_LARGE_airway1</v>
      </c>
      <c r="P50" s="11">
        <f t="shared" ref="P50:P80" si="3">AVERAGE(M50:M52)</f>
        <v>17.651153874610724</v>
      </c>
      <c r="Q50" s="11">
        <f t="shared" ref="Q50:Q80" si="4">STDEV(M50:M52)</f>
        <v>4.9573718962742737</v>
      </c>
    </row>
    <row r="51" spans="1:17" x14ac:dyDescent="0.35">
      <c r="A51" s="4">
        <v>1</v>
      </c>
      <c r="B51" s="4" t="s">
        <v>51</v>
      </c>
      <c r="C51" s="4" t="s">
        <v>22</v>
      </c>
      <c r="D51" s="9">
        <v>3668</v>
      </c>
      <c r="E51" s="9" t="s">
        <v>3</v>
      </c>
      <c r="F51" s="14" t="s">
        <v>25</v>
      </c>
      <c r="G51" s="4">
        <v>2</v>
      </c>
      <c r="H51" s="9">
        <v>7</v>
      </c>
      <c r="I51" s="9">
        <v>3</v>
      </c>
      <c r="J51" s="9">
        <v>58583</v>
      </c>
      <c r="K51" s="9">
        <v>268</v>
      </c>
      <c r="L51" s="9">
        <v>34</v>
      </c>
      <c r="M51" s="10">
        <f>Table13[[#This Row],[ '#GFP+ cells]]/Table13[[#This Row],['# nuclei (DAPI)]]*100</f>
        <v>12.686567164179104</v>
      </c>
      <c r="N51" s="4" t="s">
        <v>7</v>
      </c>
      <c r="O51" s="6" t="str">
        <f t="shared" si="2"/>
        <v>BCM_McC_SA1_3668_M_Lung_Slide7_Section3_LARGE_airway2</v>
      </c>
      <c r="P51" s="11"/>
      <c r="Q51" s="11"/>
    </row>
    <row r="52" spans="1:17" s="26" customFormat="1" x14ac:dyDescent="0.35">
      <c r="A52" s="7">
        <v>1</v>
      </c>
      <c r="B52" s="7" t="s">
        <v>51</v>
      </c>
      <c r="C52" s="7" t="s">
        <v>22</v>
      </c>
      <c r="D52" s="7">
        <v>3668</v>
      </c>
      <c r="E52" s="7" t="s">
        <v>3</v>
      </c>
      <c r="F52" s="15" t="s">
        <v>25</v>
      </c>
      <c r="G52" s="7">
        <v>3</v>
      </c>
      <c r="H52" s="7">
        <v>5</v>
      </c>
      <c r="I52" s="7">
        <v>1</v>
      </c>
      <c r="J52" s="7">
        <v>72923</v>
      </c>
      <c r="K52" s="7">
        <v>317</v>
      </c>
      <c r="L52" s="7">
        <v>56</v>
      </c>
      <c r="M52" s="8">
        <f>Table13[[#This Row],[ '#GFP+ cells]]/Table13[[#This Row],['# nuclei (DAPI)]]*100</f>
        <v>17.665615141955836</v>
      </c>
      <c r="N52" s="7" t="s">
        <v>7</v>
      </c>
      <c r="O52" s="25" t="str">
        <f t="shared" si="2"/>
        <v>BCM_McC_SA1_3668_M_Lung_Slide5_Section1_LARGE_airway3</v>
      </c>
      <c r="P52" s="13"/>
      <c r="Q52" s="13"/>
    </row>
    <row r="53" spans="1:17" x14ac:dyDescent="0.35">
      <c r="A53" s="4">
        <v>1</v>
      </c>
      <c r="B53" s="4" t="s">
        <v>51</v>
      </c>
      <c r="C53" s="4" t="s">
        <v>22</v>
      </c>
      <c r="D53" s="9">
        <v>3669</v>
      </c>
      <c r="E53" s="9" t="s">
        <v>3</v>
      </c>
      <c r="F53" s="14" t="s">
        <v>24</v>
      </c>
      <c r="G53" s="4">
        <v>1</v>
      </c>
      <c r="H53" s="9">
        <v>7</v>
      </c>
      <c r="I53" s="9">
        <v>1</v>
      </c>
      <c r="J53" s="9">
        <v>17210</v>
      </c>
      <c r="K53" s="9">
        <v>184</v>
      </c>
      <c r="L53" s="9">
        <v>35</v>
      </c>
      <c r="M53" s="10">
        <f>Table13[[#This Row],[ '#GFP+ cells]]/Table13[[#This Row],['# nuclei (DAPI)]]*100</f>
        <v>19.021739130434785</v>
      </c>
      <c r="N53" s="9" t="s">
        <v>6</v>
      </c>
      <c r="O53" s="6" t="str">
        <f t="shared" si="2"/>
        <v>BCM_McC_SA1_3669_M_Lung_Slide7_Section1_small_airway1</v>
      </c>
      <c r="P53" s="11">
        <f t="shared" si="3"/>
        <v>19.419721121669909</v>
      </c>
      <c r="Q53" s="11">
        <f t="shared" si="4"/>
        <v>2.0598128230373569</v>
      </c>
    </row>
    <row r="54" spans="1:17" x14ac:dyDescent="0.35">
      <c r="A54" s="4">
        <v>1</v>
      </c>
      <c r="B54" s="4" t="s">
        <v>51</v>
      </c>
      <c r="C54" s="4" t="s">
        <v>22</v>
      </c>
      <c r="D54" s="9">
        <v>3669</v>
      </c>
      <c r="E54" s="9" t="s">
        <v>3</v>
      </c>
      <c r="F54" s="14" t="s">
        <v>24</v>
      </c>
      <c r="G54" s="4">
        <v>2</v>
      </c>
      <c r="H54" s="9">
        <v>5</v>
      </c>
      <c r="I54" s="9">
        <v>1</v>
      </c>
      <c r="J54" s="9">
        <v>21546</v>
      </c>
      <c r="K54" s="9">
        <v>194</v>
      </c>
      <c r="L54" s="9">
        <v>42</v>
      </c>
      <c r="M54" s="10">
        <f>Table13[[#This Row],[ '#GFP+ cells]]/Table13[[#This Row],['# nuclei (DAPI)]]*100</f>
        <v>21.649484536082475</v>
      </c>
      <c r="N54" s="4" t="s">
        <v>6</v>
      </c>
      <c r="O54" s="6" t="str">
        <f t="shared" si="2"/>
        <v>BCM_McC_SA1_3669_M_Lung_Slide5_Section1_small_airway2</v>
      </c>
      <c r="P54" s="11"/>
      <c r="Q54" s="11"/>
    </row>
    <row r="55" spans="1:17" x14ac:dyDescent="0.35">
      <c r="A55" s="4">
        <v>1</v>
      </c>
      <c r="B55" s="4" t="s">
        <v>51</v>
      </c>
      <c r="C55" s="4" t="s">
        <v>22</v>
      </c>
      <c r="D55" s="9">
        <v>3669</v>
      </c>
      <c r="E55" s="9" t="s">
        <v>3</v>
      </c>
      <c r="F55" s="14" t="s">
        <v>24</v>
      </c>
      <c r="G55" s="4">
        <v>3</v>
      </c>
      <c r="H55" s="9">
        <v>3</v>
      </c>
      <c r="I55" s="9">
        <v>1</v>
      </c>
      <c r="J55" s="9">
        <v>20838</v>
      </c>
      <c r="K55" s="9">
        <v>199</v>
      </c>
      <c r="L55" s="9">
        <v>35</v>
      </c>
      <c r="M55" s="10">
        <f>Table13[[#This Row],[ '#GFP+ cells]]/Table13[[#This Row],['# nuclei (DAPI)]]*100</f>
        <v>17.587939698492463</v>
      </c>
      <c r="N55" s="4" t="s">
        <v>6</v>
      </c>
      <c r="O55" s="6" t="str">
        <f t="shared" si="2"/>
        <v>BCM_McC_SA1_3669_M_Lung_Slide3_Section1_small_airway3</v>
      </c>
      <c r="P55" s="11"/>
      <c r="Q55" s="11"/>
    </row>
    <row r="56" spans="1:17" x14ac:dyDescent="0.35">
      <c r="A56" s="4">
        <v>1</v>
      </c>
      <c r="B56" s="4" t="s">
        <v>51</v>
      </c>
      <c r="C56" s="4" t="s">
        <v>22</v>
      </c>
      <c r="D56" s="9">
        <v>3669</v>
      </c>
      <c r="E56" s="9" t="s">
        <v>3</v>
      </c>
      <c r="F56" s="14" t="s">
        <v>25</v>
      </c>
      <c r="G56" s="4">
        <v>1</v>
      </c>
      <c r="H56" s="9">
        <v>2</v>
      </c>
      <c r="I56" s="9">
        <v>1</v>
      </c>
      <c r="J56" s="9">
        <v>55587</v>
      </c>
      <c r="K56" s="9">
        <v>329</v>
      </c>
      <c r="L56" s="9">
        <v>65</v>
      </c>
      <c r="M56" s="10">
        <f>Table13[[#This Row],[ '#GFP+ cells]]/Table13[[#This Row],['# nuclei (DAPI)]]*100</f>
        <v>19.756838905775076</v>
      </c>
      <c r="N56" s="4" t="s">
        <v>7</v>
      </c>
      <c r="O56" s="6" t="str">
        <f t="shared" si="2"/>
        <v>BCM_McC_SA1_3669_M_Lung_Slide2_Section1_LARGE_airway1</v>
      </c>
      <c r="P56" s="11">
        <f t="shared" si="3"/>
        <v>15.541205581771854</v>
      </c>
      <c r="Q56" s="11">
        <f t="shared" si="4"/>
        <v>3.7490174407791876</v>
      </c>
    </row>
    <row r="57" spans="1:17" x14ac:dyDescent="0.35">
      <c r="A57" s="4">
        <v>1</v>
      </c>
      <c r="B57" s="4" t="s">
        <v>51</v>
      </c>
      <c r="C57" s="4" t="s">
        <v>22</v>
      </c>
      <c r="D57" s="9">
        <v>3669</v>
      </c>
      <c r="E57" s="9" t="s">
        <v>3</v>
      </c>
      <c r="F57" s="14" t="s">
        <v>25</v>
      </c>
      <c r="G57" s="4">
        <v>2</v>
      </c>
      <c r="H57" s="9">
        <v>4</v>
      </c>
      <c r="I57" s="9">
        <v>2</v>
      </c>
      <c r="J57" s="9">
        <v>71094</v>
      </c>
      <c r="K57" s="9">
        <v>343</v>
      </c>
      <c r="L57" s="9">
        <v>49</v>
      </c>
      <c r="M57" s="10">
        <f>Table13[[#This Row],[ '#GFP+ cells]]/Table13[[#This Row],['# nuclei (DAPI)]]*100</f>
        <v>14.285714285714285</v>
      </c>
      <c r="N57" s="4" t="s">
        <v>7</v>
      </c>
      <c r="O57" s="6" t="str">
        <f t="shared" si="2"/>
        <v>BCM_McC_SA1_3669_M_Lung_Slide4_Section2_LARGE_airway2</v>
      </c>
      <c r="P57" s="11"/>
      <c r="Q57" s="11"/>
    </row>
    <row r="58" spans="1:17" x14ac:dyDescent="0.35">
      <c r="A58" s="7">
        <v>1</v>
      </c>
      <c r="B58" s="7" t="s">
        <v>51</v>
      </c>
      <c r="C58" s="7" t="s">
        <v>22</v>
      </c>
      <c r="D58" s="7">
        <v>3669</v>
      </c>
      <c r="E58" s="7" t="s">
        <v>3</v>
      </c>
      <c r="F58" s="15" t="s">
        <v>25</v>
      </c>
      <c r="G58" s="7">
        <v>3</v>
      </c>
      <c r="H58" s="7">
        <v>1</v>
      </c>
      <c r="I58" s="7">
        <v>2</v>
      </c>
      <c r="J58" s="7">
        <v>99162</v>
      </c>
      <c r="K58" s="7">
        <v>771</v>
      </c>
      <c r="L58" s="7">
        <v>97</v>
      </c>
      <c r="M58" s="8">
        <f>Table13[[#This Row],[ '#GFP+ cells]]/Table13[[#This Row],['# nuclei (DAPI)]]*100</f>
        <v>12.581063553826199</v>
      </c>
      <c r="N58" s="7" t="s">
        <v>7</v>
      </c>
      <c r="O58" s="25" t="str">
        <f t="shared" si="2"/>
        <v>BCM_McC_SA1_3669_M_Lung_Slide1_Section2_LARGE_airway3</v>
      </c>
      <c r="P58" s="13"/>
      <c r="Q58" s="13"/>
    </row>
    <row r="59" spans="1:17" x14ac:dyDescent="0.35">
      <c r="A59" s="4">
        <v>1</v>
      </c>
      <c r="B59" s="4" t="s">
        <v>51</v>
      </c>
      <c r="C59" s="4" t="s">
        <v>22</v>
      </c>
      <c r="D59" s="4">
        <v>3670</v>
      </c>
      <c r="E59" s="4" t="s">
        <v>4</v>
      </c>
      <c r="F59" s="14" t="s">
        <v>24</v>
      </c>
      <c r="G59" s="4">
        <v>1</v>
      </c>
      <c r="H59" s="4">
        <v>6</v>
      </c>
      <c r="I59" s="4">
        <v>3</v>
      </c>
      <c r="J59" s="4">
        <v>19043</v>
      </c>
      <c r="K59" s="4">
        <v>229</v>
      </c>
      <c r="L59" s="4">
        <v>43</v>
      </c>
      <c r="M59" s="5">
        <f>Table13[[#This Row],[ '#GFP+ cells]]/Table13[[#This Row],['# nuclei (DAPI)]]*100</f>
        <v>18.777292576419214</v>
      </c>
      <c r="N59" s="4" t="s">
        <v>6</v>
      </c>
      <c r="O59" s="6" t="str">
        <f t="shared" si="2"/>
        <v>BCM_McC_SA1_3670_F_Lung_Slide6_Section3_small_airway1</v>
      </c>
      <c r="P59" s="5">
        <f t="shared" si="3"/>
        <v>15.319723774640293</v>
      </c>
      <c r="Q59" s="5">
        <f t="shared" si="4"/>
        <v>3.7147866195172901</v>
      </c>
    </row>
    <row r="60" spans="1:17" x14ac:dyDescent="0.35">
      <c r="A60" s="4">
        <v>1</v>
      </c>
      <c r="B60" s="4" t="s">
        <v>51</v>
      </c>
      <c r="C60" s="4" t="s">
        <v>22</v>
      </c>
      <c r="D60" s="4">
        <v>3670</v>
      </c>
      <c r="E60" s="4" t="s">
        <v>4</v>
      </c>
      <c r="F60" s="14" t="s">
        <v>24</v>
      </c>
      <c r="G60" s="4">
        <v>2</v>
      </c>
      <c r="H60" s="4">
        <v>4</v>
      </c>
      <c r="I60" s="4">
        <v>3</v>
      </c>
      <c r="J60" s="4">
        <v>16600</v>
      </c>
      <c r="K60" s="4">
        <v>158</v>
      </c>
      <c r="L60" s="4">
        <v>18</v>
      </c>
      <c r="M60" s="5">
        <f>Table13[[#This Row],[ '#GFP+ cells]]/Table13[[#This Row],['# nuclei (DAPI)]]*100</f>
        <v>11.39240506329114</v>
      </c>
      <c r="N60" s="4" t="s">
        <v>6</v>
      </c>
      <c r="O60" s="6" t="str">
        <f t="shared" si="2"/>
        <v>BCM_McC_SA1_3670_F_Lung_Slide4_Section3_small_airway2</v>
      </c>
      <c r="P60" s="5"/>
      <c r="Q60" s="5"/>
    </row>
    <row r="61" spans="1:17" x14ac:dyDescent="0.35">
      <c r="A61" s="4">
        <v>1</v>
      </c>
      <c r="B61" s="4" t="s">
        <v>51</v>
      </c>
      <c r="C61" s="4" t="s">
        <v>22</v>
      </c>
      <c r="D61" s="4">
        <v>3670</v>
      </c>
      <c r="E61" s="4" t="s">
        <v>4</v>
      </c>
      <c r="F61" s="14" t="s">
        <v>24</v>
      </c>
      <c r="G61" s="4">
        <v>3</v>
      </c>
      <c r="H61" s="4">
        <v>2</v>
      </c>
      <c r="I61" s="4">
        <v>2</v>
      </c>
      <c r="J61" s="4">
        <v>10984</v>
      </c>
      <c r="K61" s="4">
        <v>114</v>
      </c>
      <c r="L61" s="4">
        <v>18</v>
      </c>
      <c r="M61" s="5">
        <f>Table13[[#This Row],[ '#GFP+ cells]]/Table13[[#This Row],['# nuclei (DAPI)]]*100</f>
        <v>15.789473684210526</v>
      </c>
      <c r="N61" s="4" t="s">
        <v>6</v>
      </c>
      <c r="O61" s="6" t="str">
        <f t="shared" si="2"/>
        <v>BCM_McC_SA1_3670_F_Lung_Slide2_Section2_small_airway3</v>
      </c>
      <c r="P61" s="5"/>
      <c r="Q61" s="5"/>
    </row>
    <row r="62" spans="1:17" x14ac:dyDescent="0.35">
      <c r="A62" s="4">
        <v>1</v>
      </c>
      <c r="B62" s="4" t="s">
        <v>51</v>
      </c>
      <c r="C62" s="4" t="s">
        <v>22</v>
      </c>
      <c r="D62" s="4">
        <v>3670</v>
      </c>
      <c r="E62" s="4" t="s">
        <v>4</v>
      </c>
      <c r="F62" s="14" t="s">
        <v>25</v>
      </c>
      <c r="G62" s="4">
        <v>1</v>
      </c>
      <c r="H62" s="4">
        <v>1</v>
      </c>
      <c r="I62" s="4">
        <v>2</v>
      </c>
      <c r="J62" s="4">
        <v>126024</v>
      </c>
      <c r="K62" s="4">
        <v>661</v>
      </c>
      <c r="L62" s="4">
        <v>106</v>
      </c>
      <c r="M62" s="5">
        <f>Table13[[#This Row],[ '#GFP+ cells]]/Table13[[#This Row],['# nuclei (DAPI)]]*100</f>
        <v>16.036308623298034</v>
      </c>
      <c r="N62" s="4" t="s">
        <v>7</v>
      </c>
      <c r="O62" s="6" t="str">
        <f t="shared" si="2"/>
        <v>BCM_McC_SA1_3670_F_Lung_Slide1_Section2_LARGE_airway1</v>
      </c>
      <c r="P62" s="5">
        <f t="shared" si="3"/>
        <v>17.019822895019399</v>
      </c>
      <c r="Q62" s="5">
        <f t="shared" si="4"/>
        <v>2.1247410536203106</v>
      </c>
    </row>
    <row r="63" spans="1:17" x14ac:dyDescent="0.35">
      <c r="A63" s="4">
        <v>1</v>
      </c>
      <c r="B63" s="4" t="s">
        <v>51</v>
      </c>
      <c r="C63" s="4" t="s">
        <v>22</v>
      </c>
      <c r="D63" s="4">
        <v>3670</v>
      </c>
      <c r="E63" s="4" t="s">
        <v>4</v>
      </c>
      <c r="F63" s="14" t="s">
        <v>25</v>
      </c>
      <c r="G63" s="4">
        <v>2</v>
      </c>
      <c r="H63" s="4">
        <v>3</v>
      </c>
      <c r="I63" s="4">
        <v>3</v>
      </c>
      <c r="J63" s="4">
        <v>69543</v>
      </c>
      <c r="K63" s="4">
        <v>406</v>
      </c>
      <c r="L63" s="4">
        <v>79</v>
      </c>
      <c r="M63" s="5">
        <f>Table13[[#This Row],[ '#GFP+ cells]]/Table13[[#This Row],['# nuclei (DAPI)]]*100</f>
        <v>19.458128078817737</v>
      </c>
      <c r="N63" s="4" t="s">
        <v>7</v>
      </c>
      <c r="O63" s="6" t="str">
        <f t="shared" si="2"/>
        <v>BCM_McC_SA1_3670_F_Lung_Slide3_Section3_LARGE_airway2</v>
      </c>
      <c r="P63" s="5"/>
      <c r="Q63" s="5"/>
    </row>
    <row r="64" spans="1:17" x14ac:dyDescent="0.35">
      <c r="A64" s="7">
        <v>1</v>
      </c>
      <c r="B64" s="7" t="s">
        <v>51</v>
      </c>
      <c r="C64" s="7" t="s">
        <v>22</v>
      </c>
      <c r="D64" s="7">
        <v>3670</v>
      </c>
      <c r="E64" s="7" t="s">
        <v>4</v>
      </c>
      <c r="F64" s="15" t="s">
        <v>25</v>
      </c>
      <c r="G64" s="7">
        <v>3</v>
      </c>
      <c r="H64" s="7">
        <v>5</v>
      </c>
      <c r="I64" s="7">
        <v>3</v>
      </c>
      <c r="J64" s="7">
        <v>69351</v>
      </c>
      <c r="K64" s="7">
        <v>469</v>
      </c>
      <c r="L64" s="7">
        <v>73</v>
      </c>
      <c r="M64" s="8">
        <f>Table13[[#This Row],[ '#GFP+ cells]]/Table13[[#This Row],['# nuclei (DAPI)]]*100</f>
        <v>15.565031982942431</v>
      </c>
      <c r="N64" s="7" t="s">
        <v>7</v>
      </c>
      <c r="O64" s="25" t="str">
        <f t="shared" si="2"/>
        <v>BCM_McC_SA1_3670_F_Lung_Slide5_Section3_LARGE_airway3</v>
      </c>
      <c r="P64" s="8"/>
      <c r="Q64" s="8"/>
    </row>
    <row r="65" spans="1:17" x14ac:dyDescent="0.35">
      <c r="A65" s="4">
        <v>1</v>
      </c>
      <c r="B65" s="4" t="s">
        <v>51</v>
      </c>
      <c r="C65" s="4" t="s">
        <v>22</v>
      </c>
      <c r="D65" s="4">
        <v>3671</v>
      </c>
      <c r="E65" s="4" t="s">
        <v>4</v>
      </c>
      <c r="F65" s="14" t="s">
        <v>24</v>
      </c>
      <c r="G65" s="4">
        <v>1</v>
      </c>
      <c r="H65" s="4">
        <v>3</v>
      </c>
      <c r="I65" s="4">
        <v>1</v>
      </c>
      <c r="J65" s="4">
        <v>16155</v>
      </c>
      <c r="K65" s="4">
        <v>187</v>
      </c>
      <c r="L65" s="4">
        <v>21</v>
      </c>
      <c r="M65" s="5">
        <f>Table13[[#This Row],[ '#GFP+ cells]]/Table13[[#This Row],['# nuclei (DAPI)]]*100</f>
        <v>11.229946524064172</v>
      </c>
      <c r="N65" s="4" t="s">
        <v>6</v>
      </c>
      <c r="O65" s="6" t="str">
        <f t="shared" si="2"/>
        <v>BCM_McC_SA1_3671_F_Lung_Slide3_Section1_small_airway1</v>
      </c>
      <c r="P65" s="5">
        <f t="shared" si="3"/>
        <v>15.994559289115919</v>
      </c>
      <c r="Q65" s="5">
        <f t="shared" si="4"/>
        <v>4.8021229132131555</v>
      </c>
    </row>
    <row r="66" spans="1:17" x14ac:dyDescent="0.35">
      <c r="A66" s="4">
        <v>1</v>
      </c>
      <c r="B66" s="4" t="s">
        <v>51</v>
      </c>
      <c r="C66" s="4" t="s">
        <v>22</v>
      </c>
      <c r="D66" s="4">
        <v>3671</v>
      </c>
      <c r="E66" s="4" t="s">
        <v>4</v>
      </c>
      <c r="F66" s="14" t="s">
        <v>24</v>
      </c>
      <c r="G66" s="4">
        <v>2</v>
      </c>
      <c r="H66" s="4">
        <v>3</v>
      </c>
      <c r="I66" s="4">
        <v>2</v>
      </c>
      <c r="J66" s="4">
        <v>18414</v>
      </c>
      <c r="K66" s="4">
        <v>201</v>
      </c>
      <c r="L66" s="4">
        <v>32</v>
      </c>
      <c r="M66" s="5">
        <f>Table13[[#This Row],[ '#GFP+ cells]]/Table13[[#This Row],['# nuclei (DAPI)]]*100</f>
        <v>15.920398009950249</v>
      </c>
      <c r="N66" s="4" t="s">
        <v>6</v>
      </c>
      <c r="O66" s="6" t="str">
        <f t="shared" si="2"/>
        <v>BCM_McC_SA1_3671_F_Lung_Slide3_Section2_small_airway2</v>
      </c>
      <c r="P66" s="5"/>
      <c r="Q66" s="5"/>
    </row>
    <row r="67" spans="1:17" x14ac:dyDescent="0.35">
      <c r="A67" s="4">
        <v>1</v>
      </c>
      <c r="B67" s="4" t="s">
        <v>51</v>
      </c>
      <c r="C67" s="4" t="s">
        <v>22</v>
      </c>
      <c r="D67" s="4">
        <v>3671</v>
      </c>
      <c r="E67" s="4" t="s">
        <v>4</v>
      </c>
      <c r="F67" s="14" t="s">
        <v>24</v>
      </c>
      <c r="G67" s="4">
        <v>3</v>
      </c>
      <c r="H67" s="4">
        <v>2</v>
      </c>
      <c r="I67" s="4">
        <v>1</v>
      </c>
      <c r="J67" s="4">
        <v>16985</v>
      </c>
      <c r="K67" s="4">
        <v>96</v>
      </c>
      <c r="L67" s="4">
        <v>20</v>
      </c>
      <c r="M67" s="5">
        <f>Table13[[#This Row],[ '#GFP+ cells]]/Table13[[#This Row],['# nuclei (DAPI)]]*100</f>
        <v>20.833333333333336</v>
      </c>
      <c r="N67" s="4" t="s">
        <v>6</v>
      </c>
      <c r="O67" s="6" t="str">
        <f t="shared" si="2"/>
        <v>BCM_McC_SA1_3671_F_Lung_Slide2_Section1_small_airway3</v>
      </c>
      <c r="P67" s="5"/>
      <c r="Q67" s="5"/>
    </row>
    <row r="68" spans="1:17" x14ac:dyDescent="0.35">
      <c r="A68" s="4">
        <v>1</v>
      </c>
      <c r="B68" s="4" t="s">
        <v>51</v>
      </c>
      <c r="C68" s="4" t="s">
        <v>22</v>
      </c>
      <c r="D68" s="4">
        <v>3671</v>
      </c>
      <c r="E68" s="4" t="s">
        <v>4</v>
      </c>
      <c r="F68" s="14" t="s">
        <v>25</v>
      </c>
      <c r="G68" s="4">
        <v>1</v>
      </c>
      <c r="H68" s="4">
        <v>1</v>
      </c>
      <c r="I68" s="4">
        <v>2</v>
      </c>
      <c r="J68" s="4">
        <v>179905</v>
      </c>
      <c r="K68" s="4">
        <v>597</v>
      </c>
      <c r="L68" s="4">
        <v>82</v>
      </c>
      <c r="M68" s="5">
        <f>Table13[[#This Row],[ '#GFP+ cells]]/Table13[[#This Row],['# nuclei (DAPI)]]*100</f>
        <v>13.735343383584588</v>
      </c>
      <c r="N68" s="4" t="s">
        <v>7</v>
      </c>
      <c r="O68" s="6" t="str">
        <f t="shared" si="2"/>
        <v>BCM_McC_SA1_3671_F_Lung_Slide1_Section2_LARGE_airway1</v>
      </c>
      <c r="P68" s="5">
        <f t="shared" si="3"/>
        <v>16.85948202678194</v>
      </c>
      <c r="Q68" s="5">
        <f t="shared" si="4"/>
        <v>2.705591560499399</v>
      </c>
    </row>
    <row r="69" spans="1:17" x14ac:dyDescent="0.35">
      <c r="A69" s="4">
        <v>1</v>
      </c>
      <c r="B69" s="4" t="s">
        <v>51</v>
      </c>
      <c r="C69" s="4" t="s">
        <v>22</v>
      </c>
      <c r="D69" s="4">
        <v>3671</v>
      </c>
      <c r="E69" s="4" t="s">
        <v>4</v>
      </c>
      <c r="F69" s="14" t="s">
        <v>25</v>
      </c>
      <c r="G69" s="4">
        <v>2</v>
      </c>
      <c r="H69" s="4">
        <v>3</v>
      </c>
      <c r="I69" s="4">
        <v>2</v>
      </c>
      <c r="J69" s="4">
        <v>157441</v>
      </c>
      <c r="K69" s="4">
        <v>429</v>
      </c>
      <c r="L69" s="4">
        <v>79</v>
      </c>
      <c r="M69" s="5">
        <f>Table13[[#This Row],[ '#GFP+ cells]]/Table13[[#This Row],['# nuclei (DAPI)]]*100</f>
        <v>18.414918414918414</v>
      </c>
      <c r="N69" s="4" t="s">
        <v>7</v>
      </c>
      <c r="O69" s="6" t="str">
        <f t="shared" si="2"/>
        <v>BCM_McC_SA1_3671_F_Lung_Slide3_Section2_LARGE_airway2</v>
      </c>
      <c r="P69" s="5"/>
      <c r="Q69" s="5"/>
    </row>
    <row r="70" spans="1:17" x14ac:dyDescent="0.35">
      <c r="A70" s="7">
        <v>1</v>
      </c>
      <c r="B70" s="7" t="s">
        <v>51</v>
      </c>
      <c r="C70" s="7" t="s">
        <v>22</v>
      </c>
      <c r="D70" s="7">
        <v>3671</v>
      </c>
      <c r="E70" s="7" t="s">
        <v>4</v>
      </c>
      <c r="F70" s="15" t="s">
        <v>25</v>
      </c>
      <c r="G70" s="7">
        <v>3</v>
      </c>
      <c r="H70" s="7">
        <v>3</v>
      </c>
      <c r="I70" s="7">
        <v>3</v>
      </c>
      <c r="J70" s="7">
        <v>89614</v>
      </c>
      <c r="K70" s="7">
        <v>369</v>
      </c>
      <c r="L70" s="7">
        <v>68</v>
      </c>
      <c r="M70" s="8">
        <f>Table13[[#This Row],[ '#GFP+ cells]]/Table13[[#This Row],['# nuclei (DAPI)]]*100</f>
        <v>18.428184281842817</v>
      </c>
      <c r="N70" s="7" t="s">
        <v>7</v>
      </c>
      <c r="O70" s="25" t="str">
        <f t="shared" si="2"/>
        <v>BCM_McC_SA1_3671_F_Lung_Slide3_Section3_LARGE_airway3</v>
      </c>
      <c r="P70" s="8"/>
      <c r="Q70" s="8"/>
    </row>
    <row r="71" spans="1:17" x14ac:dyDescent="0.35">
      <c r="A71" s="4">
        <v>1</v>
      </c>
      <c r="B71" s="4" t="s">
        <v>51</v>
      </c>
      <c r="C71" s="4" t="s">
        <v>22</v>
      </c>
      <c r="D71" s="4">
        <v>3672</v>
      </c>
      <c r="E71" s="4" t="s">
        <v>4</v>
      </c>
      <c r="F71" s="14" t="s">
        <v>24</v>
      </c>
      <c r="G71" s="4">
        <v>1</v>
      </c>
      <c r="H71" s="4">
        <v>1</v>
      </c>
      <c r="I71" s="4">
        <v>1</v>
      </c>
      <c r="J71" s="4">
        <v>17835</v>
      </c>
      <c r="K71" s="4">
        <v>129</v>
      </c>
      <c r="L71" s="4">
        <v>20</v>
      </c>
      <c r="M71" s="5">
        <f>Table13[[#This Row],[ '#GFP+ cells]]/Table13[[#This Row],['# nuclei (DAPI)]]*100</f>
        <v>15.503875968992247</v>
      </c>
      <c r="N71" s="4" t="s">
        <v>6</v>
      </c>
      <c r="O71" s="6" t="str">
        <f t="shared" si="2"/>
        <v>BCM_McC_SA1_3672_F_Lung_Slide1_Section1_small_airway1</v>
      </c>
      <c r="P71" s="5">
        <f t="shared" si="3"/>
        <v>16.846310978854852</v>
      </c>
      <c r="Q71" s="5">
        <f t="shared" si="4"/>
        <v>1.2111716391036715</v>
      </c>
    </row>
    <row r="72" spans="1:17" x14ac:dyDescent="0.35">
      <c r="A72" s="4">
        <v>1</v>
      </c>
      <c r="B72" s="4" t="s">
        <v>51</v>
      </c>
      <c r="C72" s="4" t="s">
        <v>22</v>
      </c>
      <c r="D72" s="4">
        <v>3672</v>
      </c>
      <c r="E72" s="4" t="s">
        <v>4</v>
      </c>
      <c r="F72" s="14" t="s">
        <v>24</v>
      </c>
      <c r="G72" s="4">
        <v>2</v>
      </c>
      <c r="H72" s="4">
        <v>2</v>
      </c>
      <c r="I72" s="4">
        <v>2</v>
      </c>
      <c r="J72" s="4">
        <v>15430</v>
      </c>
      <c r="K72" s="4">
        <v>84</v>
      </c>
      <c r="L72" s="4">
        <v>15</v>
      </c>
      <c r="M72" s="5">
        <f>Table13[[#This Row],[ '#GFP+ cells]]/Table13[[#This Row],['# nuclei (DAPI)]]*100</f>
        <v>17.857142857142858</v>
      </c>
      <c r="N72" s="4" t="s">
        <v>6</v>
      </c>
      <c r="O72" s="6" t="str">
        <f t="shared" si="2"/>
        <v>BCM_McC_SA1_3672_F_Lung_Slide2_Section2_small_airway2</v>
      </c>
      <c r="P72" s="5"/>
      <c r="Q72" s="5"/>
    </row>
    <row r="73" spans="1:17" x14ac:dyDescent="0.35">
      <c r="A73" s="4">
        <v>1</v>
      </c>
      <c r="B73" s="4" t="s">
        <v>51</v>
      </c>
      <c r="C73" s="4" t="s">
        <v>22</v>
      </c>
      <c r="D73" s="4">
        <v>3672</v>
      </c>
      <c r="E73" s="4" t="s">
        <v>4</v>
      </c>
      <c r="F73" s="14" t="s">
        <v>24</v>
      </c>
      <c r="G73" s="4">
        <v>3</v>
      </c>
      <c r="H73" s="4">
        <v>5</v>
      </c>
      <c r="I73" s="4">
        <v>3</v>
      </c>
      <c r="J73" s="4">
        <v>40498</v>
      </c>
      <c r="K73" s="4">
        <v>163</v>
      </c>
      <c r="L73" s="4">
        <v>28</v>
      </c>
      <c r="M73" s="5">
        <f>Table13[[#This Row],[ '#GFP+ cells]]/Table13[[#This Row],['# nuclei (DAPI)]]*100</f>
        <v>17.177914110429448</v>
      </c>
      <c r="N73" s="4" t="s">
        <v>6</v>
      </c>
      <c r="O73" s="6" t="str">
        <f t="shared" si="2"/>
        <v>BCM_McC_SA1_3672_F_Lung_Slide5_Section3_small_airway3</v>
      </c>
      <c r="P73" s="5"/>
      <c r="Q73" s="5"/>
    </row>
    <row r="74" spans="1:17" x14ac:dyDescent="0.35">
      <c r="A74" s="4">
        <v>1</v>
      </c>
      <c r="B74" s="4" t="s">
        <v>51</v>
      </c>
      <c r="C74" s="4" t="s">
        <v>22</v>
      </c>
      <c r="D74" s="4">
        <v>3672</v>
      </c>
      <c r="E74" s="4" t="s">
        <v>4</v>
      </c>
      <c r="F74" s="14" t="s">
        <v>25</v>
      </c>
      <c r="G74" s="4">
        <v>1</v>
      </c>
      <c r="H74" s="4">
        <v>2</v>
      </c>
      <c r="I74" s="4">
        <v>3</v>
      </c>
      <c r="J74" s="4">
        <v>131966</v>
      </c>
      <c r="K74" s="4">
        <v>419</v>
      </c>
      <c r="L74" s="4">
        <v>59</v>
      </c>
      <c r="M74" s="5">
        <f>Table13[[#This Row],[ '#GFP+ cells]]/Table13[[#This Row],['# nuclei (DAPI)]]*100</f>
        <v>14.081145584725538</v>
      </c>
      <c r="N74" s="4" t="s">
        <v>7</v>
      </c>
      <c r="O74" s="6" t="str">
        <f t="shared" si="2"/>
        <v>BCM_McC_SA1_3672_F_Lung_Slide2_Section3_LARGE_airway1</v>
      </c>
      <c r="P74" s="5">
        <f t="shared" si="3"/>
        <v>14.542264366898516</v>
      </c>
      <c r="Q74" s="5">
        <f t="shared" si="4"/>
        <v>0.76439405512554881</v>
      </c>
    </row>
    <row r="75" spans="1:17" x14ac:dyDescent="0.35">
      <c r="A75" s="4">
        <v>1</v>
      </c>
      <c r="B75" s="4" t="s">
        <v>51</v>
      </c>
      <c r="C75" s="4" t="s">
        <v>22</v>
      </c>
      <c r="D75" s="4">
        <v>3672</v>
      </c>
      <c r="E75" s="4" t="s">
        <v>4</v>
      </c>
      <c r="F75" s="14" t="s">
        <v>25</v>
      </c>
      <c r="G75" s="4">
        <v>2</v>
      </c>
      <c r="H75" s="4">
        <v>3</v>
      </c>
      <c r="I75" s="4">
        <v>2</v>
      </c>
      <c r="J75" s="4">
        <v>140071</v>
      </c>
      <c r="K75" s="4">
        <v>577</v>
      </c>
      <c r="L75" s="4">
        <v>89</v>
      </c>
      <c r="M75" s="5">
        <f>Table13[[#This Row],[ '#GFP+ cells]]/Table13[[#This Row],['# nuclei (DAPI)]]*100</f>
        <v>15.424610051993067</v>
      </c>
      <c r="N75" s="4" t="s">
        <v>7</v>
      </c>
      <c r="O75" s="6" t="str">
        <f t="shared" si="2"/>
        <v>BCM_McC_SA1_3672_F_Lung_Slide3_Section2_LARGE_airway2</v>
      </c>
      <c r="P75" s="5"/>
      <c r="Q75" s="5"/>
    </row>
    <row r="76" spans="1:17" x14ac:dyDescent="0.35">
      <c r="A76" s="7">
        <v>1</v>
      </c>
      <c r="B76" s="7" t="s">
        <v>51</v>
      </c>
      <c r="C76" s="7" t="s">
        <v>22</v>
      </c>
      <c r="D76" s="7">
        <v>3672</v>
      </c>
      <c r="E76" s="7" t="s">
        <v>4</v>
      </c>
      <c r="F76" s="15" t="s">
        <v>25</v>
      </c>
      <c r="G76" s="7">
        <v>3</v>
      </c>
      <c r="H76" s="7">
        <v>6</v>
      </c>
      <c r="I76" s="7">
        <v>1</v>
      </c>
      <c r="J76" s="7">
        <v>95663</v>
      </c>
      <c r="K76" s="7">
        <v>347</v>
      </c>
      <c r="L76" s="7">
        <v>49</v>
      </c>
      <c r="M76" s="8">
        <f>Table13[[#This Row],[ '#GFP+ cells]]/Table13[[#This Row],['# nuclei (DAPI)]]*100</f>
        <v>14.121037463976945</v>
      </c>
      <c r="N76" s="7" t="s">
        <v>7</v>
      </c>
      <c r="O76" s="25" t="str">
        <f t="shared" si="2"/>
        <v>BCM_McC_SA1_3672_F_Lung_Slide6_Section1_LARGE_airway3</v>
      </c>
      <c r="P76" s="8"/>
      <c r="Q76" s="8"/>
    </row>
    <row r="77" spans="1:17" x14ac:dyDescent="0.35">
      <c r="A77" s="4">
        <v>1</v>
      </c>
      <c r="B77" s="4" t="s">
        <v>51</v>
      </c>
      <c r="C77" s="4" t="s">
        <v>22</v>
      </c>
      <c r="D77" s="4">
        <v>3682</v>
      </c>
      <c r="E77" s="4" t="s">
        <v>4</v>
      </c>
      <c r="F77" s="14" t="s">
        <v>24</v>
      </c>
      <c r="G77" s="4">
        <v>1</v>
      </c>
      <c r="H77" s="4">
        <v>1</v>
      </c>
      <c r="I77" s="4">
        <v>2</v>
      </c>
      <c r="J77" s="4">
        <v>23309</v>
      </c>
      <c r="K77" s="4">
        <v>190</v>
      </c>
      <c r="L77" s="4">
        <v>37</v>
      </c>
      <c r="M77" s="5">
        <f>Table13[[#This Row],[ '#GFP+ cells]]/Table13[[#This Row],['# nuclei (DAPI)]]*100</f>
        <v>19.473684210526315</v>
      </c>
      <c r="N77" s="4" t="s">
        <v>6</v>
      </c>
      <c r="O77" s="6" t="str">
        <f t="shared" si="2"/>
        <v>BCM_McC_SA1_3682_F_Lung_Slide1_Section2_small_airway1</v>
      </c>
      <c r="P77" s="5">
        <f t="shared" si="3"/>
        <v>23.215986987335885</v>
      </c>
      <c r="Q77" s="5">
        <f t="shared" si="4"/>
        <v>3.5315476926808897</v>
      </c>
    </row>
    <row r="78" spans="1:17" x14ac:dyDescent="0.35">
      <c r="A78" s="4">
        <v>1</v>
      </c>
      <c r="B78" s="4" t="s">
        <v>51</v>
      </c>
      <c r="C78" s="4" t="s">
        <v>22</v>
      </c>
      <c r="D78" s="4">
        <v>3682</v>
      </c>
      <c r="E78" s="4" t="s">
        <v>4</v>
      </c>
      <c r="F78" s="14" t="s">
        <v>24</v>
      </c>
      <c r="G78" s="4">
        <v>2</v>
      </c>
      <c r="H78" s="4">
        <v>4</v>
      </c>
      <c r="I78" s="4">
        <v>1</v>
      </c>
      <c r="J78" s="4">
        <v>24900</v>
      </c>
      <c r="K78" s="4">
        <v>190</v>
      </c>
      <c r="L78" s="4">
        <v>45</v>
      </c>
      <c r="M78" s="5">
        <f>Table13[[#This Row],[ '#GFP+ cells]]/Table13[[#This Row],['# nuclei (DAPI)]]*100</f>
        <v>23.684210526315788</v>
      </c>
      <c r="N78" s="4" t="s">
        <v>6</v>
      </c>
      <c r="O78" s="6" t="str">
        <f t="shared" si="2"/>
        <v>BCM_McC_SA1_3682_F_Lung_Slide4_Section1_small_airway2</v>
      </c>
      <c r="P78" s="5"/>
      <c r="Q78" s="5"/>
    </row>
    <row r="79" spans="1:17" x14ac:dyDescent="0.35">
      <c r="A79" s="4">
        <v>1</v>
      </c>
      <c r="B79" s="4" t="s">
        <v>51</v>
      </c>
      <c r="C79" s="4" t="s">
        <v>22</v>
      </c>
      <c r="D79" s="4">
        <v>3682</v>
      </c>
      <c r="E79" s="4" t="s">
        <v>4</v>
      </c>
      <c r="F79" s="14" t="s">
        <v>24</v>
      </c>
      <c r="G79" s="4">
        <v>3</v>
      </c>
      <c r="H79" s="4">
        <v>7</v>
      </c>
      <c r="I79" s="4">
        <v>1</v>
      </c>
      <c r="J79" s="4">
        <v>19108</v>
      </c>
      <c r="K79" s="4">
        <v>151</v>
      </c>
      <c r="L79" s="4">
        <v>40</v>
      </c>
      <c r="M79" s="5">
        <f>Table13[[#This Row],[ '#GFP+ cells]]/Table13[[#This Row],['# nuclei (DAPI)]]*100</f>
        <v>26.490066225165563</v>
      </c>
      <c r="N79" s="4" t="s">
        <v>6</v>
      </c>
      <c r="O79" s="6" t="str">
        <f t="shared" si="2"/>
        <v>BCM_McC_SA1_3682_F_Lung_Slide7_Section1_small_airway3</v>
      </c>
      <c r="P79" s="5"/>
      <c r="Q79" s="5"/>
    </row>
    <row r="80" spans="1:17" x14ac:dyDescent="0.35">
      <c r="A80" s="4">
        <v>1</v>
      </c>
      <c r="B80" s="4" t="s">
        <v>51</v>
      </c>
      <c r="C80" s="4" t="s">
        <v>22</v>
      </c>
      <c r="D80" s="4">
        <v>3682</v>
      </c>
      <c r="E80" s="4" t="s">
        <v>4</v>
      </c>
      <c r="F80" s="14" t="s">
        <v>25</v>
      </c>
      <c r="G80" s="4">
        <v>1</v>
      </c>
      <c r="H80" s="4">
        <v>5</v>
      </c>
      <c r="I80" s="4">
        <v>1</v>
      </c>
      <c r="J80" s="4">
        <v>67332</v>
      </c>
      <c r="K80" s="4">
        <v>368</v>
      </c>
      <c r="L80" s="4">
        <v>48</v>
      </c>
      <c r="M80" s="5">
        <f>Table13[[#This Row],[ '#GFP+ cells]]/Table13[[#This Row],['# nuclei (DAPI)]]*100</f>
        <v>13.043478260869565</v>
      </c>
      <c r="N80" s="4" t="s">
        <v>7</v>
      </c>
      <c r="O80" s="6" t="str">
        <f t="shared" si="2"/>
        <v>BCM_McC_SA1_3682_F_Lung_Slide5_Section1_LARGE_airway1</v>
      </c>
      <c r="P80" s="5">
        <f t="shared" si="3"/>
        <v>17.14281526329351</v>
      </c>
      <c r="Q80" s="5">
        <f t="shared" si="4"/>
        <v>6.1330310820927592</v>
      </c>
    </row>
    <row r="81" spans="1:17" x14ac:dyDescent="0.35">
      <c r="A81" s="4">
        <v>1</v>
      </c>
      <c r="B81" s="4" t="s">
        <v>51</v>
      </c>
      <c r="C81" s="4" t="s">
        <v>22</v>
      </c>
      <c r="D81" s="4">
        <v>3682</v>
      </c>
      <c r="E81" s="4" t="s">
        <v>4</v>
      </c>
      <c r="F81" s="14" t="s">
        <v>25</v>
      </c>
      <c r="G81" s="4">
        <v>2</v>
      </c>
      <c r="H81" s="4">
        <v>3</v>
      </c>
      <c r="I81" s="4">
        <v>1</v>
      </c>
      <c r="J81" s="4">
        <v>56080</v>
      </c>
      <c r="K81" s="4">
        <v>186</v>
      </c>
      <c r="L81" s="4">
        <v>45</v>
      </c>
      <c r="M81" s="5">
        <f>Table13[[#This Row],[ '#GFP+ cells]]/Table13[[#This Row],['# nuclei (DAPI)]]*100</f>
        <v>24.193548387096776</v>
      </c>
      <c r="N81" s="4" t="s">
        <v>7</v>
      </c>
      <c r="O81" s="6" t="str">
        <f t="shared" si="2"/>
        <v>BCM_McC_SA1_3682_F_Lung_Slide3_Section1_LARGE_airway2</v>
      </c>
      <c r="P81" s="5"/>
      <c r="Q81" s="5"/>
    </row>
    <row r="82" spans="1:17" x14ac:dyDescent="0.35">
      <c r="A82" s="7">
        <v>1</v>
      </c>
      <c r="B82" s="7" t="s">
        <v>51</v>
      </c>
      <c r="C82" s="7" t="s">
        <v>22</v>
      </c>
      <c r="D82" s="7">
        <v>3682</v>
      </c>
      <c r="E82" s="7" t="s">
        <v>4</v>
      </c>
      <c r="F82" s="15" t="s">
        <v>25</v>
      </c>
      <c r="G82" s="7">
        <v>3</v>
      </c>
      <c r="H82" s="7">
        <v>6</v>
      </c>
      <c r="I82" s="7">
        <v>1</v>
      </c>
      <c r="J82" s="7">
        <v>72822</v>
      </c>
      <c r="K82" s="7">
        <v>303</v>
      </c>
      <c r="L82" s="7">
        <v>43</v>
      </c>
      <c r="M82" s="8">
        <f>Table13[[#This Row],[ '#GFP+ cells]]/Table13[[#This Row],['# nuclei (DAPI)]]*100</f>
        <v>14.19141914191419</v>
      </c>
      <c r="N82" s="7" t="s">
        <v>7</v>
      </c>
      <c r="O82" s="25" t="str">
        <f t="shared" ref="O82:O88" si="5">"BCM_McC_SA1_"&amp;D82&amp;"_"&amp;E82&amp;"_Lung_Slide"&amp;H82&amp;"_Section"&amp;I82&amp;"_"&amp;N82&amp;"_airway"&amp;G82</f>
        <v>BCM_McC_SA1_3682_F_Lung_Slide6_Section1_LARGE_airway3</v>
      </c>
      <c r="P82" s="8"/>
      <c r="Q82" s="8"/>
    </row>
    <row r="83" spans="1:17" x14ac:dyDescent="0.35">
      <c r="A83" s="4">
        <v>1</v>
      </c>
      <c r="B83" s="4" t="s">
        <v>51</v>
      </c>
      <c r="C83" s="4" t="s">
        <v>22</v>
      </c>
      <c r="D83" s="4">
        <v>3683</v>
      </c>
      <c r="E83" s="4" t="s">
        <v>4</v>
      </c>
      <c r="F83" s="14" t="s">
        <v>24</v>
      </c>
      <c r="G83" s="4">
        <v>1</v>
      </c>
      <c r="H83" s="4">
        <v>1</v>
      </c>
      <c r="I83" s="4">
        <v>2</v>
      </c>
      <c r="J83" s="4">
        <v>19069</v>
      </c>
      <c r="K83" s="4">
        <v>177</v>
      </c>
      <c r="L83" s="4">
        <v>23</v>
      </c>
      <c r="M83" s="5">
        <f>Table13[[#This Row],[ '#GFP+ cells]]/Table13[[#This Row],['# nuclei (DAPI)]]*100</f>
        <v>12.994350282485875</v>
      </c>
      <c r="N83" s="4" t="s">
        <v>6</v>
      </c>
      <c r="O83" s="6" t="str">
        <f t="shared" si="5"/>
        <v>BCM_McC_SA1_3683_F_Lung_Slide1_Section2_small_airway1</v>
      </c>
      <c r="P83" s="5">
        <f t="shared" ref="P83:P86" si="6">AVERAGE(M83:M85)</f>
        <v>19.453437820550224</v>
      </c>
      <c r="Q83" s="5">
        <f t="shared" ref="Q83:Q86" si="7">STDEV(M83:M85)</f>
        <v>6.4800245962872633</v>
      </c>
    </row>
    <row r="84" spans="1:17" x14ac:dyDescent="0.35">
      <c r="A84" s="4">
        <v>1</v>
      </c>
      <c r="B84" s="4" t="s">
        <v>51</v>
      </c>
      <c r="C84" s="4" t="s">
        <v>22</v>
      </c>
      <c r="D84" s="4">
        <v>3683</v>
      </c>
      <c r="E84" s="4" t="s">
        <v>4</v>
      </c>
      <c r="F84" s="14" t="s">
        <v>24</v>
      </c>
      <c r="G84" s="4">
        <v>2</v>
      </c>
      <c r="H84" s="4">
        <v>3</v>
      </c>
      <c r="I84" s="4">
        <v>1</v>
      </c>
      <c r="J84" s="4">
        <v>31701</v>
      </c>
      <c r="K84" s="4">
        <v>170</v>
      </c>
      <c r="L84" s="4">
        <v>33</v>
      </c>
      <c r="M84" s="5">
        <f>Table13[[#This Row],[ '#GFP+ cells]]/Table13[[#This Row],['# nuclei (DAPI)]]*100</f>
        <v>19.411764705882355</v>
      </c>
      <c r="N84" s="4" t="s">
        <v>6</v>
      </c>
      <c r="O84" s="6" t="str">
        <f t="shared" si="5"/>
        <v>BCM_McC_SA1_3683_F_Lung_Slide3_Section1_small_airway2</v>
      </c>
      <c r="P84" s="5"/>
      <c r="Q84" s="5"/>
    </row>
    <row r="85" spans="1:17" x14ac:dyDescent="0.35">
      <c r="A85" s="4">
        <v>1</v>
      </c>
      <c r="B85" s="4" t="s">
        <v>51</v>
      </c>
      <c r="C85" s="4" t="s">
        <v>22</v>
      </c>
      <c r="D85" s="4">
        <v>3683</v>
      </c>
      <c r="E85" s="4" t="s">
        <v>4</v>
      </c>
      <c r="F85" s="14" t="s">
        <v>24</v>
      </c>
      <c r="G85" s="4">
        <v>3</v>
      </c>
      <c r="H85" s="4">
        <v>5</v>
      </c>
      <c r="I85" s="4">
        <v>2</v>
      </c>
      <c r="J85" s="4">
        <v>27172</v>
      </c>
      <c r="K85" s="4">
        <v>131</v>
      </c>
      <c r="L85" s="4">
        <v>34</v>
      </c>
      <c r="M85" s="5">
        <f>Table13[[#This Row],[ '#GFP+ cells]]/Table13[[#This Row],['# nuclei (DAPI)]]*100</f>
        <v>25.954198473282442</v>
      </c>
      <c r="N85" s="4" t="s">
        <v>6</v>
      </c>
      <c r="O85" s="6" t="str">
        <f t="shared" si="5"/>
        <v>BCM_McC_SA1_3683_F_Lung_Slide5_Section2_small_airway3</v>
      </c>
      <c r="P85" s="5"/>
      <c r="Q85" s="5"/>
    </row>
    <row r="86" spans="1:17" x14ac:dyDescent="0.35">
      <c r="A86" s="4">
        <v>1</v>
      </c>
      <c r="B86" s="4" t="s">
        <v>51</v>
      </c>
      <c r="C86" s="4" t="s">
        <v>22</v>
      </c>
      <c r="D86" s="4">
        <v>3683</v>
      </c>
      <c r="E86" s="4" t="s">
        <v>4</v>
      </c>
      <c r="F86" s="14" t="s">
        <v>25</v>
      </c>
      <c r="G86" s="4">
        <v>1</v>
      </c>
      <c r="H86" s="4">
        <v>6</v>
      </c>
      <c r="I86" s="4">
        <v>1</v>
      </c>
      <c r="J86" s="4">
        <v>77338</v>
      </c>
      <c r="K86" s="4">
        <v>183</v>
      </c>
      <c r="L86" s="4">
        <v>36</v>
      </c>
      <c r="M86" s="5">
        <f>Table13[[#This Row],[ '#GFP+ cells]]/Table13[[#This Row],['# nuclei (DAPI)]]*100</f>
        <v>19.672131147540984</v>
      </c>
      <c r="N86" s="4" t="s">
        <v>7</v>
      </c>
      <c r="O86" s="6" t="str">
        <f t="shared" si="5"/>
        <v>BCM_McC_SA1_3683_F_Lung_Slide6_Section1_LARGE_airway1</v>
      </c>
      <c r="P86" s="5">
        <f t="shared" si="6"/>
        <v>14.209657428733436</v>
      </c>
      <c r="Q86" s="5">
        <f t="shared" si="7"/>
        <v>4.744879406749356</v>
      </c>
    </row>
    <row r="87" spans="1:17" x14ac:dyDescent="0.35">
      <c r="A87" s="4">
        <v>1</v>
      </c>
      <c r="B87" s="4" t="s">
        <v>51</v>
      </c>
      <c r="C87" s="4" t="s">
        <v>22</v>
      </c>
      <c r="D87" s="4">
        <v>3683</v>
      </c>
      <c r="E87" s="4" t="s">
        <v>4</v>
      </c>
      <c r="F87" s="14" t="s">
        <v>25</v>
      </c>
      <c r="G87" s="4">
        <v>2</v>
      </c>
      <c r="H87" s="4">
        <v>2</v>
      </c>
      <c r="I87" s="4">
        <v>1</v>
      </c>
      <c r="J87" s="4">
        <v>63111</v>
      </c>
      <c r="K87" s="4">
        <v>387</v>
      </c>
      <c r="L87" s="4">
        <v>43</v>
      </c>
      <c r="M87" s="5">
        <f>Table13[[#This Row],[ '#GFP+ cells]]/Table13[[#This Row],['# nuclei (DAPI)]]*100</f>
        <v>11.111111111111111</v>
      </c>
      <c r="N87" s="4" t="s">
        <v>7</v>
      </c>
      <c r="O87" s="6" t="str">
        <f t="shared" si="5"/>
        <v>BCM_McC_SA1_3683_F_Lung_Slide2_Section1_LARGE_airway2</v>
      </c>
      <c r="P87" s="5"/>
      <c r="Q87" s="5"/>
    </row>
    <row r="88" spans="1:17" x14ac:dyDescent="0.35">
      <c r="A88" s="4">
        <v>1</v>
      </c>
      <c r="B88" s="4" t="s">
        <v>51</v>
      </c>
      <c r="C88" s="4" t="s">
        <v>22</v>
      </c>
      <c r="D88" s="9">
        <v>3683</v>
      </c>
      <c r="E88" s="9" t="s">
        <v>4</v>
      </c>
      <c r="F88" s="15" t="s">
        <v>25</v>
      </c>
      <c r="G88" s="7">
        <v>3</v>
      </c>
      <c r="H88" s="9">
        <v>5</v>
      </c>
      <c r="I88" s="9">
        <v>3</v>
      </c>
      <c r="J88" s="9">
        <v>95971</v>
      </c>
      <c r="K88" s="9">
        <v>363</v>
      </c>
      <c r="L88" s="9">
        <v>43</v>
      </c>
      <c r="M88" s="10">
        <f>Table13[[#This Row],[ '#GFP+ cells]]/Table13[[#This Row],['# nuclei (DAPI)]]*100</f>
        <v>11.84573002754821</v>
      </c>
      <c r="N88" s="9" t="s">
        <v>7</v>
      </c>
      <c r="O88" s="6" t="str">
        <f t="shared" si="5"/>
        <v>BCM_McC_SA1_3683_F_Lung_Slide5_Section3_LARGE_airway3</v>
      </c>
      <c r="P88" s="10"/>
      <c r="Q88" s="10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C0AF-1A29-4B47-995B-B7CC6D077F2C}">
  <dimension ref="A1:Q88"/>
  <sheetViews>
    <sheetView topLeftCell="A17" workbookViewId="0">
      <selection activeCell="A16" sqref="A16:Q88"/>
    </sheetView>
  </sheetViews>
  <sheetFormatPr defaultColWidth="8.6328125" defaultRowHeight="14.5" x14ac:dyDescent="0.35"/>
  <cols>
    <col min="1" max="1" width="16.6328125" style="4" customWidth="1"/>
    <col min="2" max="2" width="33.81640625" style="4" customWidth="1"/>
    <col min="3" max="3" width="15.81640625" style="4" customWidth="1"/>
    <col min="4" max="4" width="6.6328125" style="4" customWidth="1"/>
    <col min="5" max="5" width="8.81640625" style="4" customWidth="1"/>
    <col min="6" max="6" width="30.6328125" style="4" customWidth="1"/>
    <col min="7" max="7" width="7.6328125" style="4" customWidth="1"/>
    <col min="8" max="8" width="11.453125" style="4" customWidth="1"/>
    <col min="9" max="9" width="11.36328125" style="5" customWidth="1"/>
    <col min="10" max="11" width="17.6328125" style="4" customWidth="1"/>
    <col min="12" max="12" width="23.81640625" style="4" customWidth="1"/>
    <col min="13" max="13" width="16.6328125" style="4" customWidth="1"/>
    <col min="14" max="14" width="15.81640625" style="12" customWidth="1"/>
    <col min="15" max="15" width="51.1796875" style="6" customWidth="1"/>
    <col min="16" max="16384" width="8.6328125" style="6"/>
  </cols>
  <sheetData>
    <row r="1" spans="1:17" ht="18.5" x14ac:dyDescent="0.45">
      <c r="A1" s="16" t="s">
        <v>27</v>
      </c>
      <c r="B1" s="17"/>
      <c r="C1" s="18"/>
      <c r="D1" s="18"/>
      <c r="E1" s="18"/>
      <c r="J1" s="21" t="s">
        <v>50</v>
      </c>
    </row>
    <row r="2" spans="1:17" ht="18.5" x14ac:dyDescent="0.45">
      <c r="A2" s="16" t="s">
        <v>36</v>
      </c>
      <c r="B2" s="17"/>
      <c r="C2" s="20" t="s">
        <v>37</v>
      </c>
      <c r="D2" s="18"/>
      <c r="E2" s="18"/>
      <c r="J2" s="24" t="s">
        <v>2</v>
      </c>
      <c r="K2" s="24" t="s">
        <v>47</v>
      </c>
      <c r="L2" s="24" t="s">
        <v>48</v>
      </c>
      <c r="M2" s="24" t="s">
        <v>49</v>
      </c>
    </row>
    <row r="3" spans="1:17" ht="18.5" x14ac:dyDescent="0.45">
      <c r="A3" s="14" t="s">
        <v>28</v>
      </c>
      <c r="B3" s="19" t="s">
        <v>29</v>
      </c>
      <c r="C3" s="14"/>
      <c r="D3" s="14"/>
      <c r="E3" s="14"/>
      <c r="J3" s="22" t="s">
        <v>43</v>
      </c>
      <c r="K3" s="22" t="s">
        <v>44</v>
      </c>
      <c r="L3" s="23">
        <f>AVERAGE(P17,P23,P29,P35,P59,P65)</f>
        <v>19.897313862298898</v>
      </c>
      <c r="M3" s="23">
        <f>STDEV(Q17,Q23,Q29,Q35,Q59,Q65)</f>
        <v>1.3739675742619717</v>
      </c>
    </row>
    <row r="4" spans="1:17" ht="18.5" x14ac:dyDescent="0.45">
      <c r="A4" s="14"/>
      <c r="B4" s="19" t="s">
        <v>30</v>
      </c>
      <c r="C4" s="14"/>
      <c r="D4" s="14"/>
      <c r="E4" s="14"/>
      <c r="J4" s="22"/>
      <c r="K4" s="22" t="s">
        <v>45</v>
      </c>
      <c r="L4" s="23">
        <f>AVERAGE(P20,P26,P32,P38,P62,P68)</f>
        <v>16.973274212534346</v>
      </c>
      <c r="M4" s="23">
        <f>STDEV(Q20,Q26,Q32,Q38,Q62,Q68)</f>
        <v>1.2520501640587671</v>
      </c>
    </row>
    <row r="5" spans="1:17" ht="18.5" x14ac:dyDescent="0.45">
      <c r="A5" s="14"/>
      <c r="B5" s="19" t="s">
        <v>38</v>
      </c>
      <c r="C5" s="14"/>
      <c r="D5" s="14"/>
      <c r="E5" s="14"/>
      <c r="J5" s="22"/>
      <c r="K5" s="22"/>
      <c r="L5" s="22"/>
      <c r="M5" s="22"/>
    </row>
    <row r="6" spans="1:17" ht="18.5" x14ac:dyDescent="0.45">
      <c r="A6" s="14"/>
      <c r="B6" s="19" t="s">
        <v>31</v>
      </c>
      <c r="C6" s="14"/>
      <c r="D6" s="14"/>
      <c r="E6" s="14"/>
      <c r="J6" s="22" t="s">
        <v>46</v>
      </c>
      <c r="K6" s="22" t="s">
        <v>44</v>
      </c>
      <c r="L6" s="23">
        <f>AVERAGE(P41,P47,P53,P71,P77,P83)</f>
        <v>25.520504407735434</v>
      </c>
      <c r="M6" s="23">
        <f>STDEV(Q41,Q47,Q53,Q71,Q77,Q83)</f>
        <v>2.9646916958881571</v>
      </c>
    </row>
    <row r="7" spans="1:17" ht="18.5" x14ac:dyDescent="0.45">
      <c r="A7" s="14"/>
      <c r="B7" s="19" t="s">
        <v>32</v>
      </c>
      <c r="C7" s="14"/>
      <c r="D7" s="14"/>
      <c r="E7" s="14"/>
      <c r="J7" s="22"/>
      <c r="K7" s="22" t="s">
        <v>45</v>
      </c>
      <c r="L7" s="23">
        <f>AVERAGE(P44,P50,P56,P74,P80,P86)</f>
        <v>16.940660148798102</v>
      </c>
      <c r="M7" s="23">
        <f>STDEV(Q44,Q50,Q56,Q74,Q80,Q86)</f>
        <v>3.1139875814971654</v>
      </c>
    </row>
    <row r="8" spans="1:17" x14ac:dyDescent="0.35">
      <c r="A8" s="14"/>
      <c r="B8" s="19" t="s">
        <v>39</v>
      </c>
      <c r="C8" s="14"/>
      <c r="D8" s="14"/>
      <c r="E8" s="14"/>
    </row>
    <row r="9" spans="1:17" x14ac:dyDescent="0.35">
      <c r="A9" s="14"/>
      <c r="B9" s="19" t="s">
        <v>40</v>
      </c>
      <c r="C9" s="14"/>
      <c r="D9" s="14"/>
      <c r="E9" s="14"/>
    </row>
    <row r="10" spans="1:17" x14ac:dyDescent="0.35">
      <c r="A10" s="14"/>
      <c r="B10" s="19" t="s">
        <v>33</v>
      </c>
      <c r="C10" s="14"/>
      <c r="D10" s="14"/>
      <c r="E10" s="14"/>
    </row>
    <row r="11" spans="1:17" x14ac:dyDescent="0.35">
      <c r="A11" s="14"/>
      <c r="B11" s="19" t="s">
        <v>34</v>
      </c>
      <c r="C11" s="19"/>
      <c r="D11" s="14"/>
      <c r="E11" s="14"/>
    </row>
    <row r="12" spans="1:17" x14ac:dyDescent="0.35">
      <c r="A12" s="14"/>
      <c r="B12" s="19"/>
      <c r="C12" s="19" t="s">
        <v>41</v>
      </c>
      <c r="D12" s="14"/>
      <c r="E12" s="14"/>
    </row>
    <row r="13" spans="1:17" x14ac:dyDescent="0.35">
      <c r="A13" s="14"/>
      <c r="B13" s="19"/>
      <c r="C13" s="19" t="s">
        <v>35</v>
      </c>
      <c r="D13" s="14"/>
      <c r="E13" s="14"/>
    </row>
    <row r="14" spans="1:17" x14ac:dyDescent="0.35">
      <c r="A14" s="14"/>
      <c r="B14" s="19"/>
      <c r="C14" s="19" t="s">
        <v>42</v>
      </c>
      <c r="D14" s="14"/>
      <c r="E14" s="14"/>
    </row>
    <row r="16" spans="1:17" s="1" customFormat="1" ht="16.5" x14ac:dyDescent="0.35">
      <c r="A16" s="2" t="s">
        <v>0</v>
      </c>
      <c r="B16" s="2" t="s">
        <v>12</v>
      </c>
      <c r="C16" s="2" t="s">
        <v>13</v>
      </c>
      <c r="D16" s="2" t="s">
        <v>1</v>
      </c>
      <c r="E16" s="2" t="s">
        <v>2</v>
      </c>
      <c r="F16" s="2" t="s">
        <v>14</v>
      </c>
      <c r="G16" s="2" t="s">
        <v>15</v>
      </c>
      <c r="H16" s="2" t="s">
        <v>16</v>
      </c>
      <c r="I16" s="2" t="s">
        <v>17</v>
      </c>
      <c r="J16" s="2" t="s">
        <v>18</v>
      </c>
      <c r="K16" s="14" t="s">
        <v>19</v>
      </c>
      <c r="L16" s="2" t="s">
        <v>20</v>
      </c>
      <c r="M16" s="3" t="s">
        <v>21</v>
      </c>
      <c r="N16" s="2" t="s">
        <v>8</v>
      </c>
      <c r="O16" s="1" t="s">
        <v>9</v>
      </c>
      <c r="P16" s="2" t="s">
        <v>10</v>
      </c>
      <c r="Q16" s="3" t="s">
        <v>11</v>
      </c>
    </row>
    <row r="17" spans="1:17" x14ac:dyDescent="0.35">
      <c r="A17" s="4">
        <v>2</v>
      </c>
      <c r="B17" s="4" t="s">
        <v>23</v>
      </c>
      <c r="C17" s="4" t="s">
        <v>22</v>
      </c>
      <c r="D17" s="4">
        <v>3673</v>
      </c>
      <c r="E17" s="4" t="s">
        <v>3</v>
      </c>
      <c r="F17" s="14" t="s">
        <v>24</v>
      </c>
      <c r="G17" s="4">
        <v>1</v>
      </c>
      <c r="H17" s="4">
        <v>2</v>
      </c>
      <c r="I17" s="4">
        <v>2</v>
      </c>
      <c r="J17" s="4">
        <v>18552</v>
      </c>
      <c r="K17" s="4">
        <v>217</v>
      </c>
      <c r="L17" s="4">
        <v>52</v>
      </c>
      <c r="M17" s="5">
        <f>L17/K17*100</f>
        <v>23.963133640552993</v>
      </c>
      <c r="N17" s="4" t="s">
        <v>6</v>
      </c>
      <c r="O17" s="6" t="str">
        <f>"BCM_McC_SA2_"&amp;D17&amp;"_"&amp;E17&amp;"_Lung_Slide"&amp;H17&amp;"_Section"&amp;I17&amp;"_"&amp;N17&amp;"_airway"&amp;G17</f>
        <v>BCM_McC_SA2_3673_M_Lung_Slide2_Section2_small_airway1</v>
      </c>
      <c r="P17" s="5">
        <f t="shared" ref="P17:P47" si="0">AVERAGE(M17:M19)</f>
        <v>18.593137245440975</v>
      </c>
      <c r="Q17" s="5">
        <f t="shared" ref="Q17:Q47" si="1">STDEV(M17:M19)</f>
        <v>4.8378895770863801</v>
      </c>
    </row>
    <row r="18" spans="1:17" x14ac:dyDescent="0.35">
      <c r="A18" s="4">
        <v>2</v>
      </c>
      <c r="B18" s="4" t="s">
        <v>23</v>
      </c>
      <c r="C18" s="4" t="s">
        <v>22</v>
      </c>
      <c r="D18" s="4">
        <v>3673</v>
      </c>
      <c r="E18" s="4" t="s">
        <v>3</v>
      </c>
      <c r="F18" s="14" t="s">
        <v>24</v>
      </c>
      <c r="G18" s="4">
        <v>2</v>
      </c>
      <c r="H18" s="4">
        <v>4</v>
      </c>
      <c r="I18" s="4">
        <v>3</v>
      </c>
      <c r="J18" s="4">
        <v>20459</v>
      </c>
      <c r="K18" s="4">
        <v>247</v>
      </c>
      <c r="L18" s="4">
        <v>36</v>
      </c>
      <c r="M18" s="5">
        <f>L18/K18*100</f>
        <v>14.5748987854251</v>
      </c>
      <c r="N18" s="4" t="s">
        <v>6</v>
      </c>
      <c r="O18" s="6" t="str">
        <f t="shared" ref="O18:O81" si="2">"BCM_McC_SA2_"&amp;D18&amp;"_"&amp;E18&amp;"_Lung_Slide"&amp;H18&amp;"_Section"&amp;I18&amp;"_"&amp;N18&amp;"_airway"&amp;G18</f>
        <v>BCM_McC_SA2_3673_M_Lung_Slide4_Section3_small_airway2</v>
      </c>
      <c r="P18" s="5"/>
      <c r="Q18" s="5"/>
    </row>
    <row r="19" spans="1:17" x14ac:dyDescent="0.35">
      <c r="A19" s="4">
        <v>2</v>
      </c>
      <c r="B19" s="4" t="s">
        <v>23</v>
      </c>
      <c r="C19" s="4" t="s">
        <v>22</v>
      </c>
      <c r="D19" s="4">
        <v>3673</v>
      </c>
      <c r="E19" s="4" t="s">
        <v>3</v>
      </c>
      <c r="F19" s="14" t="s">
        <v>24</v>
      </c>
      <c r="G19" s="4">
        <v>3</v>
      </c>
      <c r="H19" s="4">
        <v>5</v>
      </c>
      <c r="I19" s="4">
        <v>2</v>
      </c>
      <c r="J19" s="4">
        <v>19248</v>
      </c>
      <c r="K19" s="4">
        <v>203</v>
      </c>
      <c r="L19" s="4">
        <v>35</v>
      </c>
      <c r="M19" s="5">
        <f t="shared" ref="M19:M26" si="3">L19/K19*100</f>
        <v>17.241379310344829</v>
      </c>
      <c r="N19" s="4" t="s">
        <v>6</v>
      </c>
      <c r="O19" s="6" t="str">
        <f t="shared" si="2"/>
        <v>BCM_McC_SA2_3673_M_Lung_Slide5_Section2_small_airway3</v>
      </c>
      <c r="P19" s="5"/>
      <c r="Q19" s="5"/>
    </row>
    <row r="20" spans="1:17" x14ac:dyDescent="0.35">
      <c r="A20" s="4">
        <v>2</v>
      </c>
      <c r="B20" s="4" t="s">
        <v>23</v>
      </c>
      <c r="C20" s="4" t="s">
        <v>22</v>
      </c>
      <c r="D20" s="4">
        <v>3673</v>
      </c>
      <c r="E20" s="4" t="s">
        <v>3</v>
      </c>
      <c r="F20" s="14" t="s">
        <v>25</v>
      </c>
      <c r="G20" s="4">
        <v>1</v>
      </c>
      <c r="H20" s="4">
        <v>6</v>
      </c>
      <c r="I20" s="4">
        <v>3</v>
      </c>
      <c r="J20" s="4">
        <v>70546</v>
      </c>
      <c r="K20" s="4">
        <v>421</v>
      </c>
      <c r="L20" s="4">
        <v>79</v>
      </c>
      <c r="M20" s="5">
        <f t="shared" si="3"/>
        <v>18.76484560570071</v>
      </c>
      <c r="N20" s="4" t="s">
        <v>7</v>
      </c>
      <c r="O20" s="6" t="str">
        <f t="shared" si="2"/>
        <v>BCM_McC_SA2_3673_M_Lung_Slide6_Section3_LARGE_airway1</v>
      </c>
      <c r="P20" s="5">
        <f t="shared" si="0"/>
        <v>13.13487902094414</v>
      </c>
      <c r="Q20" s="5">
        <f t="shared" si="1"/>
        <v>4.9974906574904585</v>
      </c>
    </row>
    <row r="21" spans="1:17" x14ac:dyDescent="0.35">
      <c r="A21" s="4">
        <v>2</v>
      </c>
      <c r="B21" s="4" t="s">
        <v>23</v>
      </c>
      <c r="C21" s="4" t="s">
        <v>22</v>
      </c>
      <c r="D21" s="4">
        <v>3673</v>
      </c>
      <c r="E21" s="4" t="s">
        <v>3</v>
      </c>
      <c r="F21" s="14" t="s">
        <v>25</v>
      </c>
      <c r="G21" s="4">
        <v>2</v>
      </c>
      <c r="H21" s="4">
        <v>3</v>
      </c>
      <c r="I21" s="4">
        <v>2</v>
      </c>
      <c r="J21" s="4">
        <v>152927</v>
      </c>
      <c r="K21" s="4">
        <v>618</v>
      </c>
      <c r="L21" s="4">
        <v>57</v>
      </c>
      <c r="M21" s="5">
        <f t="shared" si="3"/>
        <v>9.2233009708737868</v>
      </c>
      <c r="N21" s="4" t="s">
        <v>7</v>
      </c>
      <c r="O21" s="6" t="str">
        <f t="shared" si="2"/>
        <v>BCM_McC_SA2_3673_M_Lung_Slide3_Section2_LARGE_airway2</v>
      </c>
      <c r="P21" s="5"/>
      <c r="Q21" s="5"/>
    </row>
    <row r="22" spans="1:17" x14ac:dyDescent="0.35">
      <c r="A22" s="4">
        <v>2</v>
      </c>
      <c r="B22" s="4" t="s">
        <v>23</v>
      </c>
      <c r="C22" s="4" t="s">
        <v>22</v>
      </c>
      <c r="D22" s="7">
        <v>3673</v>
      </c>
      <c r="E22" s="7" t="s">
        <v>3</v>
      </c>
      <c r="F22" s="15" t="s">
        <v>25</v>
      </c>
      <c r="G22" s="7">
        <v>3</v>
      </c>
      <c r="H22" s="7">
        <v>1</v>
      </c>
      <c r="I22" s="7">
        <v>3</v>
      </c>
      <c r="J22" s="7">
        <v>79290</v>
      </c>
      <c r="K22" s="7">
        <v>473</v>
      </c>
      <c r="L22" s="7">
        <v>54</v>
      </c>
      <c r="M22" s="8">
        <f t="shared" si="3"/>
        <v>11.416490486257928</v>
      </c>
      <c r="N22" s="7" t="s">
        <v>7</v>
      </c>
      <c r="O22" s="6" t="str">
        <f t="shared" si="2"/>
        <v>BCM_McC_SA2_3673_M_Lung_Slide1_Section3_LARGE_airway3</v>
      </c>
      <c r="P22" s="8"/>
      <c r="Q22" s="8"/>
    </row>
    <row r="23" spans="1:17" x14ac:dyDescent="0.35">
      <c r="A23" s="4">
        <v>2</v>
      </c>
      <c r="B23" s="4" t="s">
        <v>23</v>
      </c>
      <c r="C23" s="4" t="s">
        <v>22</v>
      </c>
      <c r="D23" s="4">
        <v>3674</v>
      </c>
      <c r="E23" s="4" t="s">
        <v>3</v>
      </c>
      <c r="F23" s="14" t="s">
        <v>24</v>
      </c>
      <c r="G23" s="4">
        <v>1</v>
      </c>
      <c r="H23" s="4">
        <v>1</v>
      </c>
      <c r="I23" s="4">
        <v>2</v>
      </c>
      <c r="J23" s="4">
        <v>19149</v>
      </c>
      <c r="K23" s="4">
        <v>209</v>
      </c>
      <c r="L23" s="4">
        <v>37</v>
      </c>
      <c r="M23" s="5">
        <f t="shared" si="3"/>
        <v>17.703349282296653</v>
      </c>
      <c r="N23" s="4" t="s">
        <v>6</v>
      </c>
      <c r="O23" s="6" t="str">
        <f t="shared" si="2"/>
        <v>BCM_McC_SA2_3674_M_Lung_Slide1_Section2_small_airway1</v>
      </c>
      <c r="P23" s="5">
        <f t="shared" si="0"/>
        <v>12.515186118424985</v>
      </c>
      <c r="Q23" s="5">
        <f t="shared" si="1"/>
        <v>6.2053890379740331</v>
      </c>
    </row>
    <row r="24" spans="1:17" x14ac:dyDescent="0.35">
      <c r="A24" s="4">
        <v>2</v>
      </c>
      <c r="B24" s="4" t="s">
        <v>23</v>
      </c>
      <c r="C24" s="4" t="s">
        <v>22</v>
      </c>
      <c r="D24" s="4">
        <v>3674</v>
      </c>
      <c r="E24" s="4" t="s">
        <v>3</v>
      </c>
      <c r="F24" s="14" t="s">
        <v>24</v>
      </c>
      <c r="G24" s="4">
        <v>2</v>
      </c>
      <c r="H24" s="4">
        <v>5</v>
      </c>
      <c r="I24" s="4">
        <v>3</v>
      </c>
      <c r="J24" s="4">
        <v>21671</v>
      </c>
      <c r="K24" s="4">
        <v>169</v>
      </c>
      <c r="L24" s="4">
        <v>24</v>
      </c>
      <c r="M24" s="5">
        <f t="shared" si="3"/>
        <v>14.201183431952662</v>
      </c>
      <c r="N24" s="4" t="s">
        <v>6</v>
      </c>
      <c r="O24" s="6" t="str">
        <f t="shared" si="2"/>
        <v>BCM_McC_SA2_3674_M_Lung_Slide5_Section3_small_airway2</v>
      </c>
      <c r="P24" s="5"/>
      <c r="Q24" s="5"/>
    </row>
    <row r="25" spans="1:17" x14ac:dyDescent="0.35">
      <c r="A25" s="4">
        <v>2</v>
      </c>
      <c r="B25" s="4" t="s">
        <v>23</v>
      </c>
      <c r="C25" s="4" t="s">
        <v>22</v>
      </c>
      <c r="D25" s="4">
        <v>3674</v>
      </c>
      <c r="E25" s="4" t="s">
        <v>3</v>
      </c>
      <c r="F25" s="14" t="s">
        <v>24</v>
      </c>
      <c r="G25" s="4">
        <v>3</v>
      </c>
      <c r="H25" s="4">
        <v>3</v>
      </c>
      <c r="I25" s="4">
        <v>2</v>
      </c>
      <c r="J25" s="4">
        <v>21659</v>
      </c>
      <c r="K25" s="4">
        <v>195</v>
      </c>
      <c r="L25" s="4">
        <v>11</v>
      </c>
      <c r="M25" s="5">
        <f t="shared" si="3"/>
        <v>5.6410256410256414</v>
      </c>
      <c r="N25" s="4" t="s">
        <v>6</v>
      </c>
      <c r="O25" s="6" t="str">
        <f t="shared" si="2"/>
        <v>BCM_McC_SA2_3674_M_Lung_Slide3_Section2_small_airway3</v>
      </c>
      <c r="P25" s="5"/>
      <c r="Q25" s="5"/>
    </row>
    <row r="26" spans="1:17" x14ac:dyDescent="0.35">
      <c r="A26" s="4">
        <v>2</v>
      </c>
      <c r="B26" s="4" t="s">
        <v>23</v>
      </c>
      <c r="C26" s="4" t="s">
        <v>22</v>
      </c>
      <c r="D26" s="4">
        <v>3674</v>
      </c>
      <c r="E26" s="4" t="s">
        <v>3</v>
      </c>
      <c r="F26" s="14" t="s">
        <v>25</v>
      </c>
      <c r="G26" s="4">
        <v>1</v>
      </c>
      <c r="H26" s="4">
        <v>2</v>
      </c>
      <c r="I26" s="4">
        <v>3</v>
      </c>
      <c r="J26" s="4">
        <v>51143</v>
      </c>
      <c r="K26" s="4">
        <v>571</v>
      </c>
      <c r="L26" s="4">
        <v>28</v>
      </c>
      <c r="M26" s="5">
        <f t="shared" si="3"/>
        <v>4.9036777583187394</v>
      </c>
      <c r="N26" s="4" t="s">
        <v>7</v>
      </c>
      <c r="O26" s="6" t="str">
        <f t="shared" si="2"/>
        <v>BCM_McC_SA2_3674_M_Lung_Slide2_Section3_LARGE_airway1</v>
      </c>
      <c r="P26" s="5">
        <f t="shared" si="0"/>
        <v>4.9036777583187394</v>
      </c>
      <c r="Q26" s="5" t="s">
        <v>26</v>
      </c>
    </row>
    <row r="27" spans="1:17" x14ac:dyDescent="0.35">
      <c r="A27" s="4">
        <v>2</v>
      </c>
      <c r="B27" s="4" t="s">
        <v>23</v>
      </c>
      <c r="C27" s="4" t="s">
        <v>22</v>
      </c>
      <c r="D27" s="4">
        <v>3674</v>
      </c>
      <c r="E27" s="4" t="s">
        <v>3</v>
      </c>
      <c r="F27" s="14" t="s">
        <v>25</v>
      </c>
      <c r="G27" s="4">
        <v>2</v>
      </c>
      <c r="H27" s="6" t="s">
        <v>5</v>
      </c>
      <c r="I27" s="4"/>
      <c r="M27" s="5"/>
      <c r="N27" s="4" t="s">
        <v>7</v>
      </c>
      <c r="P27" s="5"/>
      <c r="Q27" s="5"/>
    </row>
    <row r="28" spans="1:17" x14ac:dyDescent="0.35">
      <c r="A28" s="4">
        <v>2</v>
      </c>
      <c r="B28" s="4" t="s">
        <v>23</v>
      </c>
      <c r="C28" s="4" t="s">
        <v>22</v>
      </c>
      <c r="D28" s="7">
        <v>3674</v>
      </c>
      <c r="E28" s="7" t="s">
        <v>3</v>
      </c>
      <c r="F28" s="15" t="s">
        <v>25</v>
      </c>
      <c r="G28" s="7">
        <v>3</v>
      </c>
      <c r="H28" s="7"/>
      <c r="I28" s="7"/>
      <c r="J28" s="7"/>
      <c r="K28" s="7"/>
      <c r="L28" s="7"/>
      <c r="M28" s="8"/>
      <c r="N28" s="7" t="s">
        <v>7</v>
      </c>
      <c r="P28" s="8"/>
      <c r="Q28" s="8"/>
    </row>
    <row r="29" spans="1:17" x14ac:dyDescent="0.35">
      <c r="A29" s="4">
        <v>2</v>
      </c>
      <c r="B29" s="4" t="s">
        <v>23</v>
      </c>
      <c r="C29" s="4" t="s">
        <v>22</v>
      </c>
      <c r="D29" s="4">
        <v>3675</v>
      </c>
      <c r="E29" s="4" t="s">
        <v>3</v>
      </c>
      <c r="F29" s="14" t="s">
        <v>24</v>
      </c>
      <c r="G29" s="4">
        <v>1</v>
      </c>
      <c r="H29" s="4">
        <v>1</v>
      </c>
      <c r="I29" s="4">
        <v>1</v>
      </c>
      <c r="J29" s="4">
        <v>14655</v>
      </c>
      <c r="K29" s="4">
        <v>179</v>
      </c>
      <c r="L29" s="4">
        <v>61</v>
      </c>
      <c r="M29" s="5">
        <f t="shared" ref="M29:M52" si="4">L29/K29*100</f>
        <v>34.07821229050279</v>
      </c>
      <c r="N29" s="4" t="s">
        <v>6</v>
      </c>
      <c r="O29" s="6" t="str">
        <f t="shared" si="2"/>
        <v>BCM_McC_SA2_3675_M_Lung_Slide1_Section1_small_airway1</v>
      </c>
      <c r="P29" s="5">
        <f t="shared" si="0"/>
        <v>26.219609287756942</v>
      </c>
      <c r="Q29" s="5">
        <f t="shared" si="1"/>
        <v>6.8070146712755895</v>
      </c>
    </row>
    <row r="30" spans="1:17" x14ac:dyDescent="0.35">
      <c r="A30" s="4">
        <v>2</v>
      </c>
      <c r="B30" s="4" t="s">
        <v>23</v>
      </c>
      <c r="C30" s="4" t="s">
        <v>22</v>
      </c>
      <c r="D30" s="4">
        <v>3675</v>
      </c>
      <c r="E30" s="4" t="s">
        <v>3</v>
      </c>
      <c r="F30" s="14" t="s">
        <v>24</v>
      </c>
      <c r="G30" s="4">
        <v>2</v>
      </c>
      <c r="H30" s="4">
        <v>5</v>
      </c>
      <c r="I30" s="4">
        <v>3</v>
      </c>
      <c r="J30" s="4">
        <v>10617</v>
      </c>
      <c r="K30" s="4">
        <v>223</v>
      </c>
      <c r="L30" s="4">
        <v>50</v>
      </c>
      <c r="M30" s="5">
        <f t="shared" si="4"/>
        <v>22.421524663677133</v>
      </c>
      <c r="N30" s="4" t="s">
        <v>6</v>
      </c>
      <c r="O30" s="6" t="str">
        <f t="shared" si="2"/>
        <v>BCM_McC_SA2_3675_M_Lung_Slide5_Section3_small_airway2</v>
      </c>
      <c r="P30" s="5"/>
      <c r="Q30" s="5"/>
    </row>
    <row r="31" spans="1:17" x14ac:dyDescent="0.35">
      <c r="A31" s="4">
        <v>2</v>
      </c>
      <c r="B31" s="4" t="s">
        <v>23</v>
      </c>
      <c r="C31" s="4" t="s">
        <v>22</v>
      </c>
      <c r="D31" s="4">
        <v>3675</v>
      </c>
      <c r="E31" s="4" t="s">
        <v>3</v>
      </c>
      <c r="F31" s="14" t="s">
        <v>24</v>
      </c>
      <c r="G31" s="4">
        <v>3</v>
      </c>
      <c r="H31" s="4">
        <v>7</v>
      </c>
      <c r="I31" s="4">
        <v>2</v>
      </c>
      <c r="J31" s="4">
        <v>16788</v>
      </c>
      <c r="K31" s="4">
        <v>176</v>
      </c>
      <c r="L31" s="4">
        <v>39</v>
      </c>
      <c r="M31" s="5">
        <f t="shared" si="4"/>
        <v>22.15909090909091</v>
      </c>
      <c r="N31" s="4" t="s">
        <v>6</v>
      </c>
      <c r="O31" s="6" t="str">
        <f t="shared" si="2"/>
        <v>BCM_McC_SA2_3675_M_Lung_Slide7_Section2_small_airway3</v>
      </c>
      <c r="P31" s="5"/>
      <c r="Q31" s="5"/>
    </row>
    <row r="32" spans="1:17" x14ac:dyDescent="0.35">
      <c r="A32" s="4">
        <v>2</v>
      </c>
      <c r="B32" s="4" t="s">
        <v>23</v>
      </c>
      <c r="C32" s="4" t="s">
        <v>22</v>
      </c>
      <c r="D32" s="4">
        <v>3675</v>
      </c>
      <c r="E32" s="4" t="s">
        <v>3</v>
      </c>
      <c r="F32" s="14" t="s">
        <v>25</v>
      </c>
      <c r="G32" s="4">
        <v>1</v>
      </c>
      <c r="H32" s="4">
        <v>6</v>
      </c>
      <c r="I32" s="4">
        <v>1</v>
      </c>
      <c r="J32" s="4">
        <v>90108</v>
      </c>
      <c r="K32" s="4">
        <v>570</v>
      </c>
      <c r="L32" s="4">
        <v>77</v>
      </c>
      <c r="M32" s="5">
        <f t="shared" si="4"/>
        <v>13.508771929824562</v>
      </c>
      <c r="N32" s="4" t="s">
        <v>7</v>
      </c>
      <c r="O32" s="6" t="str">
        <f t="shared" si="2"/>
        <v>BCM_McC_SA2_3675_M_Lung_Slide6_Section1_LARGE_airway1</v>
      </c>
      <c r="P32" s="5">
        <f t="shared" si="0"/>
        <v>14.605580981439104</v>
      </c>
      <c r="Q32" s="5">
        <f t="shared" si="1"/>
        <v>6.4740461033884653</v>
      </c>
    </row>
    <row r="33" spans="1:17" x14ac:dyDescent="0.35">
      <c r="A33" s="4">
        <v>2</v>
      </c>
      <c r="B33" s="4" t="s">
        <v>23</v>
      </c>
      <c r="C33" s="4" t="s">
        <v>22</v>
      </c>
      <c r="D33" s="4">
        <v>3675</v>
      </c>
      <c r="E33" s="4" t="s">
        <v>3</v>
      </c>
      <c r="F33" s="14" t="s">
        <v>25</v>
      </c>
      <c r="G33" s="4">
        <v>2</v>
      </c>
      <c r="H33" s="4">
        <v>5</v>
      </c>
      <c r="I33" s="4">
        <v>3</v>
      </c>
      <c r="J33" s="4">
        <v>50801</v>
      </c>
      <c r="K33" s="4">
        <v>552</v>
      </c>
      <c r="L33" s="4">
        <v>119</v>
      </c>
      <c r="M33" s="5">
        <f t="shared" si="4"/>
        <v>21.557971014492754</v>
      </c>
      <c r="N33" s="4" t="s">
        <v>7</v>
      </c>
      <c r="O33" s="6" t="str">
        <f t="shared" si="2"/>
        <v>BCM_McC_SA2_3675_M_Lung_Slide5_Section3_LARGE_airway2</v>
      </c>
      <c r="P33" s="5"/>
      <c r="Q33" s="5"/>
    </row>
    <row r="34" spans="1:17" x14ac:dyDescent="0.35">
      <c r="A34" s="4">
        <v>2</v>
      </c>
      <c r="B34" s="4" t="s">
        <v>23</v>
      </c>
      <c r="C34" s="4" t="s">
        <v>22</v>
      </c>
      <c r="D34" s="7">
        <v>3675</v>
      </c>
      <c r="E34" s="7" t="s">
        <v>3</v>
      </c>
      <c r="F34" s="15" t="s">
        <v>25</v>
      </c>
      <c r="G34" s="7">
        <v>3</v>
      </c>
      <c r="H34" s="7">
        <v>7</v>
      </c>
      <c r="I34" s="7">
        <v>1</v>
      </c>
      <c r="J34" s="7">
        <v>86068</v>
      </c>
      <c r="K34" s="7">
        <v>480</v>
      </c>
      <c r="L34" s="7">
        <v>42</v>
      </c>
      <c r="M34" s="8">
        <f t="shared" si="4"/>
        <v>8.75</v>
      </c>
      <c r="N34" s="7" t="s">
        <v>7</v>
      </c>
      <c r="O34" s="6" t="str">
        <f t="shared" si="2"/>
        <v>BCM_McC_SA2_3675_M_Lung_Slide7_Section1_LARGE_airway3</v>
      </c>
      <c r="P34" s="8"/>
      <c r="Q34" s="8"/>
    </row>
    <row r="35" spans="1:17" x14ac:dyDescent="0.35">
      <c r="A35" s="4">
        <v>2</v>
      </c>
      <c r="B35" s="4" t="s">
        <v>23</v>
      </c>
      <c r="C35" s="4" t="s">
        <v>22</v>
      </c>
      <c r="D35" s="4">
        <v>3676</v>
      </c>
      <c r="E35" s="4" t="s">
        <v>3</v>
      </c>
      <c r="F35" s="14" t="s">
        <v>24</v>
      </c>
      <c r="G35" s="4">
        <v>1</v>
      </c>
      <c r="H35" s="4">
        <v>4</v>
      </c>
      <c r="I35" s="4">
        <v>1</v>
      </c>
      <c r="J35" s="4">
        <v>19720</v>
      </c>
      <c r="K35" s="4">
        <v>190</v>
      </c>
      <c r="L35" s="4">
        <v>42</v>
      </c>
      <c r="M35" s="5">
        <f t="shared" si="4"/>
        <v>22.105263157894736</v>
      </c>
      <c r="N35" s="4" t="s">
        <v>6</v>
      </c>
      <c r="O35" s="6" t="str">
        <f t="shared" si="2"/>
        <v>BCM_McC_SA2_3676_M_Lung_Slide4_Section1_small_airway1</v>
      </c>
      <c r="P35" s="5">
        <f t="shared" si="0"/>
        <v>23.661644879479041</v>
      </c>
      <c r="Q35" s="5">
        <f t="shared" si="1"/>
        <v>7.8018291630850571</v>
      </c>
    </row>
    <row r="36" spans="1:17" x14ac:dyDescent="0.35">
      <c r="A36" s="4">
        <v>2</v>
      </c>
      <c r="B36" s="4" t="s">
        <v>23</v>
      </c>
      <c r="C36" s="4" t="s">
        <v>22</v>
      </c>
      <c r="D36" s="4">
        <v>3676</v>
      </c>
      <c r="E36" s="4" t="s">
        <v>3</v>
      </c>
      <c r="F36" s="14" t="s">
        <v>24</v>
      </c>
      <c r="G36" s="4">
        <v>2</v>
      </c>
      <c r="H36" s="4">
        <v>4</v>
      </c>
      <c r="I36" s="4">
        <v>2</v>
      </c>
      <c r="J36" s="4">
        <v>41616</v>
      </c>
      <c r="K36" s="4">
        <v>376</v>
      </c>
      <c r="L36" s="4">
        <v>63</v>
      </c>
      <c r="M36" s="5">
        <f t="shared" si="4"/>
        <v>16.75531914893617</v>
      </c>
      <c r="N36" s="4" t="s">
        <v>6</v>
      </c>
      <c r="O36" s="6" t="str">
        <f t="shared" si="2"/>
        <v>BCM_McC_SA2_3676_M_Lung_Slide4_Section2_small_airway2</v>
      </c>
      <c r="P36" s="5"/>
      <c r="Q36" s="5"/>
    </row>
    <row r="37" spans="1:17" x14ac:dyDescent="0.35">
      <c r="A37" s="4">
        <v>2</v>
      </c>
      <c r="B37" s="4" t="s">
        <v>23</v>
      </c>
      <c r="C37" s="4" t="s">
        <v>22</v>
      </c>
      <c r="D37" s="4">
        <v>3676</v>
      </c>
      <c r="E37" s="4" t="s">
        <v>3</v>
      </c>
      <c r="F37" s="14" t="s">
        <v>24</v>
      </c>
      <c r="G37" s="4">
        <v>3</v>
      </c>
      <c r="H37" s="4">
        <v>5</v>
      </c>
      <c r="I37" s="4">
        <v>3</v>
      </c>
      <c r="J37" s="4">
        <v>14518</v>
      </c>
      <c r="K37" s="4">
        <v>193</v>
      </c>
      <c r="L37" s="4">
        <v>62</v>
      </c>
      <c r="M37" s="5">
        <f t="shared" si="4"/>
        <v>32.124352331606218</v>
      </c>
      <c r="N37" s="4" t="s">
        <v>6</v>
      </c>
      <c r="O37" s="6" t="str">
        <f t="shared" si="2"/>
        <v>BCM_McC_SA2_3676_M_Lung_Slide5_Section3_small_airway3</v>
      </c>
      <c r="P37" s="5"/>
      <c r="Q37" s="5"/>
    </row>
    <row r="38" spans="1:17" x14ac:dyDescent="0.35">
      <c r="A38" s="4">
        <v>2</v>
      </c>
      <c r="B38" s="4" t="s">
        <v>23</v>
      </c>
      <c r="C38" s="4" t="s">
        <v>22</v>
      </c>
      <c r="D38" s="4">
        <v>3676</v>
      </c>
      <c r="E38" s="4" t="s">
        <v>3</v>
      </c>
      <c r="F38" s="14" t="s">
        <v>25</v>
      </c>
      <c r="G38" s="4">
        <v>1</v>
      </c>
      <c r="H38" s="4">
        <v>7</v>
      </c>
      <c r="I38" s="4">
        <v>2</v>
      </c>
      <c r="J38" s="4">
        <v>140126</v>
      </c>
      <c r="K38" s="4">
        <v>833</v>
      </c>
      <c r="L38" s="4">
        <v>211</v>
      </c>
      <c r="M38" s="5">
        <f t="shared" si="4"/>
        <v>25.330132052821131</v>
      </c>
      <c r="N38" s="4" t="s">
        <v>7</v>
      </c>
      <c r="O38" s="6" t="str">
        <f t="shared" si="2"/>
        <v>BCM_McC_SA2_3676_M_Lung_Slide7_Section2_LARGE_airway1</v>
      </c>
      <c r="P38" s="5">
        <f t="shared" si="0"/>
        <v>27.773242476181224</v>
      </c>
      <c r="Q38" s="5">
        <f t="shared" si="1"/>
        <v>3.2033715937845133</v>
      </c>
    </row>
    <row r="39" spans="1:17" x14ac:dyDescent="0.35">
      <c r="A39" s="4">
        <v>2</v>
      </c>
      <c r="B39" s="4" t="s">
        <v>23</v>
      </c>
      <c r="C39" s="4" t="s">
        <v>22</v>
      </c>
      <c r="D39" s="4">
        <v>3676</v>
      </c>
      <c r="E39" s="4" t="s">
        <v>3</v>
      </c>
      <c r="F39" s="14" t="s">
        <v>25</v>
      </c>
      <c r="G39" s="4">
        <v>2</v>
      </c>
      <c r="H39" s="4">
        <v>5</v>
      </c>
      <c r="I39" s="4">
        <v>3</v>
      </c>
      <c r="J39" s="4">
        <v>53258</v>
      </c>
      <c r="K39" s="4">
        <v>519</v>
      </c>
      <c r="L39" s="4">
        <v>138</v>
      </c>
      <c r="M39" s="5">
        <f t="shared" si="4"/>
        <v>26.589595375722542</v>
      </c>
      <c r="N39" s="4" t="s">
        <v>7</v>
      </c>
      <c r="O39" s="6" t="str">
        <f t="shared" si="2"/>
        <v>BCM_McC_SA2_3676_M_Lung_Slide5_Section3_LARGE_airway2</v>
      </c>
      <c r="P39" s="5"/>
      <c r="Q39" s="5"/>
    </row>
    <row r="40" spans="1:17" x14ac:dyDescent="0.35">
      <c r="A40" s="4">
        <v>2</v>
      </c>
      <c r="B40" s="4" t="s">
        <v>23</v>
      </c>
      <c r="C40" s="4" t="s">
        <v>22</v>
      </c>
      <c r="D40" s="7">
        <v>3676</v>
      </c>
      <c r="E40" s="7" t="s">
        <v>3</v>
      </c>
      <c r="F40" s="15" t="s">
        <v>25</v>
      </c>
      <c r="G40" s="7">
        <v>3</v>
      </c>
      <c r="H40" s="7">
        <v>4</v>
      </c>
      <c r="I40" s="7">
        <v>2</v>
      </c>
      <c r="J40" s="7">
        <v>108764</v>
      </c>
      <c r="K40" s="7">
        <v>500</v>
      </c>
      <c r="L40" s="7">
        <v>157</v>
      </c>
      <c r="M40" s="8">
        <f t="shared" si="4"/>
        <v>31.4</v>
      </c>
      <c r="N40" s="7" t="s">
        <v>7</v>
      </c>
      <c r="O40" s="6" t="str">
        <f t="shared" si="2"/>
        <v>BCM_McC_SA2_3676_M_Lung_Slide4_Section2_LARGE_airway3</v>
      </c>
      <c r="P40" s="8"/>
      <c r="Q40" s="8"/>
    </row>
    <row r="41" spans="1:17" x14ac:dyDescent="0.35">
      <c r="A41" s="4">
        <v>2</v>
      </c>
      <c r="B41" s="4" t="s">
        <v>23</v>
      </c>
      <c r="C41" s="4" t="s">
        <v>22</v>
      </c>
      <c r="D41" s="9">
        <v>3677</v>
      </c>
      <c r="E41" s="9" t="s">
        <v>4</v>
      </c>
      <c r="F41" s="14" t="s">
        <v>24</v>
      </c>
      <c r="G41" s="4">
        <v>1</v>
      </c>
      <c r="H41" s="9">
        <v>7</v>
      </c>
      <c r="I41" s="9">
        <v>1</v>
      </c>
      <c r="J41" s="9">
        <v>17238</v>
      </c>
      <c r="K41" s="9">
        <v>179</v>
      </c>
      <c r="L41" s="9">
        <v>45</v>
      </c>
      <c r="M41" s="10">
        <f t="shared" si="4"/>
        <v>25.139664804469277</v>
      </c>
      <c r="N41" s="9" t="s">
        <v>6</v>
      </c>
      <c r="O41" s="6" t="str">
        <f t="shared" si="2"/>
        <v>BCM_McC_SA2_3677_F_Lung_Slide7_Section1_small_airway1</v>
      </c>
      <c r="P41" s="10">
        <f t="shared" si="0"/>
        <v>29.292799962936083</v>
      </c>
      <c r="Q41" s="10">
        <f t="shared" si="1"/>
        <v>5.736411593661586</v>
      </c>
    </row>
    <row r="42" spans="1:17" x14ac:dyDescent="0.35">
      <c r="A42" s="4">
        <v>2</v>
      </c>
      <c r="B42" s="4" t="s">
        <v>23</v>
      </c>
      <c r="C42" s="4" t="s">
        <v>22</v>
      </c>
      <c r="D42" s="4">
        <v>3677</v>
      </c>
      <c r="E42" s="4" t="s">
        <v>4</v>
      </c>
      <c r="F42" s="14" t="s">
        <v>24</v>
      </c>
      <c r="G42" s="4">
        <v>2</v>
      </c>
      <c r="H42" s="4">
        <v>1</v>
      </c>
      <c r="I42" s="4">
        <v>1</v>
      </c>
      <c r="J42" s="4">
        <v>25655</v>
      </c>
      <c r="K42" s="4">
        <v>171</v>
      </c>
      <c r="L42" s="4">
        <v>46</v>
      </c>
      <c r="M42" s="5">
        <f t="shared" si="4"/>
        <v>26.900584795321635</v>
      </c>
      <c r="N42" s="4" t="s">
        <v>6</v>
      </c>
      <c r="O42" s="6" t="str">
        <f t="shared" si="2"/>
        <v>BCM_McC_SA2_3677_F_Lung_Slide1_Section1_small_airway2</v>
      </c>
      <c r="P42" s="11"/>
      <c r="Q42" s="11"/>
    </row>
    <row r="43" spans="1:17" x14ac:dyDescent="0.35">
      <c r="A43" s="4">
        <v>2</v>
      </c>
      <c r="B43" s="4" t="s">
        <v>23</v>
      </c>
      <c r="C43" s="4" t="s">
        <v>22</v>
      </c>
      <c r="D43" s="4">
        <v>3677</v>
      </c>
      <c r="E43" s="4" t="s">
        <v>4</v>
      </c>
      <c r="F43" s="14" t="s">
        <v>24</v>
      </c>
      <c r="G43" s="4">
        <v>3</v>
      </c>
      <c r="H43" s="4">
        <v>1</v>
      </c>
      <c r="I43" s="4">
        <v>2</v>
      </c>
      <c r="J43" s="4">
        <v>14375</v>
      </c>
      <c r="K43" s="4">
        <v>173</v>
      </c>
      <c r="L43" s="4">
        <v>62</v>
      </c>
      <c r="M43" s="5">
        <f t="shared" si="4"/>
        <v>35.838150289017342</v>
      </c>
      <c r="N43" s="4" t="s">
        <v>6</v>
      </c>
      <c r="O43" s="6" t="str">
        <f t="shared" si="2"/>
        <v>BCM_McC_SA2_3677_F_Lung_Slide1_Section2_small_airway3</v>
      </c>
      <c r="P43" s="11"/>
      <c r="Q43" s="11"/>
    </row>
    <row r="44" spans="1:17" x14ac:dyDescent="0.35">
      <c r="A44" s="4">
        <v>2</v>
      </c>
      <c r="B44" s="4" t="s">
        <v>23</v>
      </c>
      <c r="C44" s="4" t="s">
        <v>22</v>
      </c>
      <c r="D44" s="4">
        <v>3677</v>
      </c>
      <c r="E44" s="4" t="s">
        <v>4</v>
      </c>
      <c r="F44" s="14" t="s">
        <v>25</v>
      </c>
      <c r="G44" s="4">
        <v>1</v>
      </c>
      <c r="H44" s="4">
        <v>2</v>
      </c>
      <c r="I44" s="4">
        <v>1</v>
      </c>
      <c r="J44" s="4">
        <v>59239</v>
      </c>
      <c r="K44" s="4">
        <v>455</v>
      </c>
      <c r="L44" s="4">
        <v>56</v>
      </c>
      <c r="M44" s="5">
        <f t="shared" si="4"/>
        <v>12.307692307692308</v>
      </c>
      <c r="N44" s="4" t="s">
        <v>7</v>
      </c>
      <c r="O44" s="6" t="str">
        <f t="shared" si="2"/>
        <v>BCM_McC_SA2_3677_F_Lung_Slide2_Section1_LARGE_airway1</v>
      </c>
      <c r="P44" s="11">
        <f t="shared" si="0"/>
        <v>15.453557767408327</v>
      </c>
      <c r="Q44" s="11">
        <f t="shared" si="1"/>
        <v>3.4614118522269623</v>
      </c>
    </row>
    <row r="45" spans="1:17" x14ac:dyDescent="0.35">
      <c r="A45" s="4">
        <v>2</v>
      </c>
      <c r="B45" s="4" t="s">
        <v>23</v>
      </c>
      <c r="C45" s="4" t="s">
        <v>22</v>
      </c>
      <c r="D45" s="4">
        <v>3677</v>
      </c>
      <c r="E45" s="4" t="s">
        <v>4</v>
      </c>
      <c r="F45" s="14" t="s">
        <v>25</v>
      </c>
      <c r="G45" s="4">
        <v>2</v>
      </c>
      <c r="H45" s="4">
        <v>7</v>
      </c>
      <c r="I45" s="4">
        <v>1</v>
      </c>
      <c r="J45" s="4">
        <v>199197</v>
      </c>
      <c r="K45" s="4">
        <v>920</v>
      </c>
      <c r="L45" s="4">
        <v>137</v>
      </c>
      <c r="M45" s="5">
        <f t="shared" si="4"/>
        <v>14.891304347826088</v>
      </c>
      <c r="N45" s="4" t="s">
        <v>7</v>
      </c>
      <c r="O45" s="6" t="str">
        <f t="shared" si="2"/>
        <v>BCM_McC_SA2_3677_F_Lung_Slide7_Section1_LARGE_airway2</v>
      </c>
      <c r="P45" s="11"/>
      <c r="Q45" s="11"/>
    </row>
    <row r="46" spans="1:17" x14ac:dyDescent="0.35">
      <c r="A46" s="4">
        <v>2</v>
      </c>
      <c r="B46" s="4" t="s">
        <v>23</v>
      </c>
      <c r="C46" s="4" t="s">
        <v>22</v>
      </c>
      <c r="D46" s="7">
        <v>3677</v>
      </c>
      <c r="E46" s="7" t="s">
        <v>4</v>
      </c>
      <c r="F46" s="15" t="s">
        <v>25</v>
      </c>
      <c r="G46" s="7">
        <v>3</v>
      </c>
      <c r="H46" s="7">
        <v>6</v>
      </c>
      <c r="I46" s="7">
        <v>2</v>
      </c>
      <c r="J46" s="7">
        <v>66756</v>
      </c>
      <c r="K46" s="7">
        <v>501</v>
      </c>
      <c r="L46" s="7">
        <v>96</v>
      </c>
      <c r="M46" s="8">
        <f t="shared" si="4"/>
        <v>19.161676646706589</v>
      </c>
      <c r="N46" s="7" t="s">
        <v>7</v>
      </c>
      <c r="O46" s="6" t="str">
        <f t="shared" si="2"/>
        <v>BCM_McC_SA2_3677_F_Lung_Slide6_Section2_LARGE_airway3</v>
      </c>
      <c r="P46" s="13"/>
      <c r="Q46" s="13"/>
    </row>
    <row r="47" spans="1:17" x14ac:dyDescent="0.35">
      <c r="A47" s="4">
        <v>2</v>
      </c>
      <c r="B47" s="4" t="s">
        <v>23</v>
      </c>
      <c r="C47" s="4" t="s">
        <v>22</v>
      </c>
      <c r="D47" s="9">
        <v>3678</v>
      </c>
      <c r="E47" s="9" t="s">
        <v>4</v>
      </c>
      <c r="F47" s="14" t="s">
        <v>24</v>
      </c>
      <c r="G47" s="4">
        <v>1</v>
      </c>
      <c r="H47" s="9">
        <v>6</v>
      </c>
      <c r="I47" s="9">
        <v>1</v>
      </c>
      <c r="J47" s="9">
        <v>15898</v>
      </c>
      <c r="K47" s="9">
        <v>191</v>
      </c>
      <c r="L47" s="9">
        <v>73</v>
      </c>
      <c r="M47" s="10">
        <f t="shared" si="4"/>
        <v>38.219895287958117</v>
      </c>
      <c r="N47" s="9" t="s">
        <v>6</v>
      </c>
      <c r="O47" s="6" t="str">
        <f t="shared" si="2"/>
        <v>BCM_McC_SA2_3678_F_Lung_Slide6_Section1_small_airway1</v>
      </c>
      <c r="P47" s="11">
        <f t="shared" si="0"/>
        <v>23.423929863045363</v>
      </c>
      <c r="Q47" s="11">
        <f t="shared" si="1"/>
        <v>13.261846341648937</v>
      </c>
    </row>
    <row r="48" spans="1:17" x14ac:dyDescent="0.35">
      <c r="A48" s="4">
        <v>2</v>
      </c>
      <c r="B48" s="4" t="s">
        <v>23</v>
      </c>
      <c r="C48" s="4" t="s">
        <v>22</v>
      </c>
      <c r="D48" s="9">
        <v>3678</v>
      </c>
      <c r="E48" s="9" t="s">
        <v>4</v>
      </c>
      <c r="F48" s="14" t="s">
        <v>24</v>
      </c>
      <c r="G48" s="4">
        <v>2</v>
      </c>
      <c r="H48" s="9">
        <v>7</v>
      </c>
      <c r="I48" s="9">
        <v>1</v>
      </c>
      <c r="J48" s="9">
        <v>19886</v>
      </c>
      <c r="K48" s="9">
        <v>180</v>
      </c>
      <c r="L48" s="9">
        <v>35</v>
      </c>
      <c r="M48" s="10">
        <f t="shared" si="4"/>
        <v>19.444444444444446</v>
      </c>
      <c r="N48" s="4" t="s">
        <v>6</v>
      </c>
      <c r="O48" s="6" t="str">
        <f t="shared" si="2"/>
        <v>BCM_McC_SA2_3678_F_Lung_Slide7_Section1_small_airway2</v>
      </c>
      <c r="P48" s="11"/>
      <c r="Q48" s="11"/>
    </row>
    <row r="49" spans="1:17" x14ac:dyDescent="0.35">
      <c r="A49" s="4">
        <v>2</v>
      </c>
      <c r="B49" s="4" t="s">
        <v>23</v>
      </c>
      <c r="C49" s="4" t="s">
        <v>22</v>
      </c>
      <c r="D49" s="9">
        <v>3678</v>
      </c>
      <c r="E49" s="9" t="s">
        <v>4</v>
      </c>
      <c r="F49" s="14" t="s">
        <v>24</v>
      </c>
      <c r="G49" s="4">
        <v>3</v>
      </c>
      <c r="H49" s="9">
        <v>6</v>
      </c>
      <c r="I49" s="9">
        <v>3</v>
      </c>
      <c r="J49" s="9">
        <v>19569</v>
      </c>
      <c r="K49" s="9">
        <v>349</v>
      </c>
      <c r="L49" s="9">
        <v>44</v>
      </c>
      <c r="M49" s="10">
        <f t="shared" si="4"/>
        <v>12.607449856733524</v>
      </c>
      <c r="N49" s="4" t="s">
        <v>6</v>
      </c>
      <c r="O49" s="6" t="str">
        <f t="shared" si="2"/>
        <v>BCM_McC_SA2_3678_F_Lung_Slide6_Section3_small_airway3</v>
      </c>
      <c r="P49" s="11"/>
      <c r="Q49" s="11"/>
    </row>
    <row r="50" spans="1:17" x14ac:dyDescent="0.35">
      <c r="A50" s="4">
        <v>2</v>
      </c>
      <c r="B50" s="4" t="s">
        <v>23</v>
      </c>
      <c r="C50" s="4" t="s">
        <v>22</v>
      </c>
      <c r="D50" s="9">
        <v>3678</v>
      </c>
      <c r="E50" s="9" t="s">
        <v>4</v>
      </c>
      <c r="F50" s="14" t="s">
        <v>25</v>
      </c>
      <c r="G50" s="4">
        <v>1</v>
      </c>
      <c r="H50" s="9">
        <v>6</v>
      </c>
      <c r="I50" s="9">
        <v>3</v>
      </c>
      <c r="J50" s="9">
        <v>144489</v>
      </c>
      <c r="K50" s="9">
        <v>678</v>
      </c>
      <c r="L50" s="9">
        <v>189</v>
      </c>
      <c r="M50" s="10">
        <f t="shared" si="4"/>
        <v>27.876106194690266</v>
      </c>
      <c r="N50" s="4" t="s">
        <v>7</v>
      </c>
      <c r="O50" s="6" t="str">
        <f t="shared" si="2"/>
        <v>BCM_McC_SA2_3678_F_Lung_Slide6_Section3_LARGE_airway1</v>
      </c>
      <c r="P50" s="11">
        <f t="shared" ref="P50:P80" si="5">AVERAGE(M50:M52)</f>
        <v>23.936924668200863</v>
      </c>
      <c r="Q50" s="11">
        <f t="shared" ref="Q50:Q80" si="6">STDEV(M50:M52)</f>
        <v>7.2558164127243074</v>
      </c>
    </row>
    <row r="51" spans="1:17" x14ac:dyDescent="0.35">
      <c r="A51" s="4">
        <v>2</v>
      </c>
      <c r="B51" s="4" t="s">
        <v>23</v>
      </c>
      <c r="C51" s="4" t="s">
        <v>22</v>
      </c>
      <c r="D51" s="9">
        <v>3678</v>
      </c>
      <c r="E51" s="9" t="s">
        <v>4</v>
      </c>
      <c r="F51" s="14" t="s">
        <v>25</v>
      </c>
      <c r="G51" s="4">
        <v>2</v>
      </c>
      <c r="H51" s="9">
        <v>7</v>
      </c>
      <c r="I51" s="9">
        <v>3</v>
      </c>
      <c r="J51" s="9">
        <v>56093</v>
      </c>
      <c r="K51" s="9">
        <v>559</v>
      </c>
      <c r="L51" s="9">
        <v>87</v>
      </c>
      <c r="M51" s="10">
        <f t="shared" si="4"/>
        <v>15.563506261180679</v>
      </c>
      <c r="N51" s="4" t="s">
        <v>7</v>
      </c>
      <c r="O51" s="6" t="str">
        <f t="shared" si="2"/>
        <v>BCM_McC_SA2_3678_F_Lung_Slide7_Section3_LARGE_airway2</v>
      </c>
      <c r="P51" s="11"/>
      <c r="Q51" s="11"/>
    </row>
    <row r="52" spans="1:17" x14ac:dyDescent="0.35">
      <c r="A52" s="4">
        <v>2</v>
      </c>
      <c r="B52" s="4" t="s">
        <v>23</v>
      </c>
      <c r="C52" s="4" t="s">
        <v>22</v>
      </c>
      <c r="D52" s="7">
        <v>3678</v>
      </c>
      <c r="E52" s="7" t="s">
        <v>4</v>
      </c>
      <c r="F52" s="15" t="s">
        <v>25</v>
      </c>
      <c r="G52" s="7">
        <v>3</v>
      </c>
      <c r="H52" s="7">
        <v>5</v>
      </c>
      <c r="I52" s="7">
        <v>1</v>
      </c>
      <c r="J52" s="7">
        <v>167821</v>
      </c>
      <c r="K52" s="7">
        <v>1498</v>
      </c>
      <c r="L52" s="7">
        <v>425</v>
      </c>
      <c r="M52" s="8">
        <f t="shared" si="4"/>
        <v>28.371161548731642</v>
      </c>
      <c r="N52" s="7" t="s">
        <v>7</v>
      </c>
      <c r="O52" s="6" t="str">
        <f t="shared" si="2"/>
        <v>BCM_McC_SA2_3678_F_Lung_Slide5_Section1_LARGE_airway3</v>
      </c>
      <c r="P52" s="13"/>
      <c r="Q52" s="13"/>
    </row>
    <row r="53" spans="1:17" x14ac:dyDescent="0.35">
      <c r="A53" s="4">
        <v>2</v>
      </c>
      <c r="B53" s="4" t="s">
        <v>23</v>
      </c>
      <c r="C53" s="4" t="s">
        <v>22</v>
      </c>
      <c r="D53" s="9">
        <v>3679</v>
      </c>
      <c r="E53" s="9" t="s">
        <v>4</v>
      </c>
      <c r="F53" s="14" t="s">
        <v>24</v>
      </c>
      <c r="G53" s="4">
        <v>1</v>
      </c>
      <c r="H53" s="9">
        <v>1</v>
      </c>
      <c r="I53" s="9">
        <v>1</v>
      </c>
      <c r="J53" s="9">
        <v>13685</v>
      </c>
      <c r="K53" s="9">
        <v>150</v>
      </c>
      <c r="L53" s="9">
        <v>38</v>
      </c>
      <c r="M53" s="10">
        <f t="shared" ref="M53:M59" si="7">L53/K53*100</f>
        <v>25.333333333333336</v>
      </c>
      <c r="N53" s="9" t="s">
        <v>6</v>
      </c>
      <c r="O53" s="6" t="str">
        <f t="shared" si="2"/>
        <v>BCM_McC_SA2_3679_F_Lung_Slide1_Section1_small_airway1</v>
      </c>
      <c r="P53" s="11">
        <f t="shared" si="5"/>
        <v>24.088669569985196</v>
      </c>
      <c r="Q53" s="11">
        <f t="shared" si="6"/>
        <v>7.5032119524875318</v>
      </c>
    </row>
    <row r="54" spans="1:17" x14ac:dyDescent="0.35">
      <c r="A54" s="4">
        <v>2</v>
      </c>
      <c r="B54" s="4" t="s">
        <v>23</v>
      </c>
      <c r="C54" s="4" t="s">
        <v>22</v>
      </c>
      <c r="D54" s="9">
        <v>3679</v>
      </c>
      <c r="E54" s="9" t="s">
        <v>4</v>
      </c>
      <c r="F54" s="14" t="s">
        <v>24</v>
      </c>
      <c r="G54" s="4">
        <v>2</v>
      </c>
      <c r="H54" s="9">
        <v>4</v>
      </c>
      <c r="I54" s="9">
        <v>1</v>
      </c>
      <c r="J54" s="9">
        <v>48009</v>
      </c>
      <c r="K54" s="9">
        <v>293</v>
      </c>
      <c r="L54" s="9">
        <v>47</v>
      </c>
      <c r="M54" s="10">
        <f t="shared" si="7"/>
        <v>16.040955631399317</v>
      </c>
      <c r="N54" s="4" t="s">
        <v>6</v>
      </c>
      <c r="O54" s="6" t="str">
        <f t="shared" si="2"/>
        <v>BCM_McC_SA2_3679_F_Lung_Slide4_Section1_small_airway2</v>
      </c>
      <c r="P54" s="11"/>
      <c r="Q54" s="11"/>
    </row>
    <row r="55" spans="1:17" x14ac:dyDescent="0.35">
      <c r="A55" s="4">
        <v>2</v>
      </c>
      <c r="B55" s="4" t="s">
        <v>23</v>
      </c>
      <c r="C55" s="4" t="s">
        <v>22</v>
      </c>
      <c r="D55" s="9">
        <v>3679</v>
      </c>
      <c r="E55" s="9" t="s">
        <v>4</v>
      </c>
      <c r="F55" s="14" t="s">
        <v>24</v>
      </c>
      <c r="G55" s="4">
        <v>3</v>
      </c>
      <c r="H55" s="9">
        <v>5</v>
      </c>
      <c r="I55" s="9">
        <v>1</v>
      </c>
      <c r="J55" s="9">
        <v>42285</v>
      </c>
      <c r="K55" s="9">
        <v>314</v>
      </c>
      <c r="L55" s="9">
        <v>97</v>
      </c>
      <c r="M55" s="10">
        <f t="shared" si="7"/>
        <v>30.891719745222929</v>
      </c>
      <c r="N55" s="4" t="s">
        <v>6</v>
      </c>
      <c r="O55" s="6" t="str">
        <f t="shared" si="2"/>
        <v>BCM_McC_SA2_3679_F_Lung_Slide5_Section1_small_airway3</v>
      </c>
      <c r="P55" s="11"/>
      <c r="Q55" s="11"/>
    </row>
    <row r="56" spans="1:17" x14ac:dyDescent="0.35">
      <c r="A56" s="4">
        <v>2</v>
      </c>
      <c r="B56" s="4" t="s">
        <v>23</v>
      </c>
      <c r="C56" s="4" t="s">
        <v>22</v>
      </c>
      <c r="D56" s="9">
        <v>3679</v>
      </c>
      <c r="E56" s="9" t="s">
        <v>4</v>
      </c>
      <c r="F56" s="14" t="s">
        <v>25</v>
      </c>
      <c r="G56" s="4">
        <v>1</v>
      </c>
      <c r="H56" s="9">
        <v>1</v>
      </c>
      <c r="I56" s="9">
        <v>2</v>
      </c>
      <c r="J56" s="9">
        <v>213114</v>
      </c>
      <c r="K56" s="9">
        <v>573</v>
      </c>
      <c r="L56" s="9">
        <v>110</v>
      </c>
      <c r="M56" s="10">
        <f t="shared" si="7"/>
        <v>19.197207678883071</v>
      </c>
      <c r="N56" s="4" t="s">
        <v>7</v>
      </c>
      <c r="O56" s="6" t="str">
        <f t="shared" si="2"/>
        <v>BCM_McC_SA2_3679_F_Lung_Slide1_Section2_LARGE_airway1</v>
      </c>
      <c r="P56" s="11">
        <f t="shared" si="5"/>
        <v>16.295710053167742</v>
      </c>
      <c r="Q56" s="11">
        <f t="shared" si="6"/>
        <v>3.1036473727601299</v>
      </c>
    </row>
    <row r="57" spans="1:17" x14ac:dyDescent="0.35">
      <c r="A57" s="4">
        <v>2</v>
      </c>
      <c r="B57" s="4" t="s">
        <v>23</v>
      </c>
      <c r="C57" s="4" t="s">
        <v>22</v>
      </c>
      <c r="D57" s="9">
        <v>3679</v>
      </c>
      <c r="E57" s="9" t="s">
        <v>4</v>
      </c>
      <c r="F57" s="14" t="s">
        <v>25</v>
      </c>
      <c r="G57" s="4">
        <v>2</v>
      </c>
      <c r="H57" s="9">
        <v>2</v>
      </c>
      <c r="I57" s="9">
        <v>1</v>
      </c>
      <c r="J57" s="9">
        <v>54435</v>
      </c>
      <c r="K57" s="9">
        <v>270</v>
      </c>
      <c r="L57" s="9">
        <v>45</v>
      </c>
      <c r="M57" s="10">
        <f t="shared" si="7"/>
        <v>16.666666666666664</v>
      </c>
      <c r="N57" s="4" t="s">
        <v>7</v>
      </c>
      <c r="O57" s="6" t="str">
        <f t="shared" si="2"/>
        <v>BCM_McC_SA2_3679_F_Lung_Slide2_Section1_LARGE_airway2</v>
      </c>
      <c r="P57" s="11"/>
      <c r="Q57" s="11"/>
    </row>
    <row r="58" spans="1:17" x14ac:dyDescent="0.35">
      <c r="A58" s="4">
        <v>2</v>
      </c>
      <c r="B58" s="4" t="s">
        <v>23</v>
      </c>
      <c r="C58" s="4" t="s">
        <v>22</v>
      </c>
      <c r="D58" s="7">
        <v>3679</v>
      </c>
      <c r="E58" s="7" t="s">
        <v>4</v>
      </c>
      <c r="F58" s="15" t="s">
        <v>25</v>
      </c>
      <c r="G58" s="7">
        <v>3</v>
      </c>
      <c r="H58" s="7">
        <v>3</v>
      </c>
      <c r="I58" s="7">
        <v>3</v>
      </c>
      <c r="J58" s="7">
        <v>51171</v>
      </c>
      <c r="K58" s="7">
        <v>430</v>
      </c>
      <c r="L58" s="7">
        <v>56</v>
      </c>
      <c r="M58" s="8">
        <f t="shared" si="7"/>
        <v>13.023255813953488</v>
      </c>
      <c r="N58" s="7" t="s">
        <v>7</v>
      </c>
      <c r="O58" s="6" t="str">
        <f t="shared" si="2"/>
        <v>BCM_McC_SA2_3679_F_Lung_Slide3_Section3_LARGE_airway3</v>
      </c>
      <c r="P58" s="13"/>
      <c r="Q58" s="13"/>
    </row>
    <row r="59" spans="1:17" x14ac:dyDescent="0.35">
      <c r="A59" s="4">
        <v>2</v>
      </c>
      <c r="B59" s="4" t="s">
        <v>23</v>
      </c>
      <c r="C59" s="4" t="s">
        <v>22</v>
      </c>
      <c r="D59" s="4">
        <v>3680</v>
      </c>
      <c r="E59" s="4" t="s">
        <v>3</v>
      </c>
      <c r="F59" s="14" t="s">
        <v>24</v>
      </c>
      <c r="G59" s="4">
        <v>1</v>
      </c>
      <c r="H59" s="4">
        <v>4</v>
      </c>
      <c r="I59" s="4">
        <v>1</v>
      </c>
      <c r="J59" s="4">
        <v>34887</v>
      </c>
      <c r="K59" s="4">
        <v>189</v>
      </c>
      <c r="L59" s="4">
        <v>40</v>
      </c>
      <c r="M59" s="5">
        <f t="shared" si="7"/>
        <v>21.164021164021165</v>
      </c>
      <c r="N59" s="4" t="s">
        <v>6</v>
      </c>
      <c r="O59" s="6" t="str">
        <f t="shared" si="2"/>
        <v>BCM_McC_SA2_3680_M_Lung_Slide4_Section1_small_airway1</v>
      </c>
      <c r="P59" s="5">
        <f t="shared" si="5"/>
        <v>21.943351572981204</v>
      </c>
      <c r="Q59" s="5">
        <f t="shared" si="6"/>
        <v>5.282294444450728</v>
      </c>
    </row>
    <row r="60" spans="1:17" x14ac:dyDescent="0.35">
      <c r="A60" s="4">
        <v>2</v>
      </c>
      <c r="B60" s="4" t="s">
        <v>23</v>
      </c>
      <c r="C60" s="4" t="s">
        <v>22</v>
      </c>
      <c r="D60" s="4">
        <v>3680</v>
      </c>
      <c r="E60" s="4" t="s">
        <v>3</v>
      </c>
      <c r="F60" s="14" t="s">
        <v>24</v>
      </c>
      <c r="G60" s="4">
        <v>2</v>
      </c>
      <c r="H60" s="4">
        <v>4</v>
      </c>
      <c r="I60" s="4">
        <v>1</v>
      </c>
      <c r="J60" s="4">
        <v>24508</v>
      </c>
      <c r="K60" s="4">
        <v>243</v>
      </c>
      <c r="L60" s="4">
        <v>67</v>
      </c>
      <c r="M60" s="5">
        <f t="shared" ref="M60:M67" si="8">L60/K60*100</f>
        <v>27.572016460905353</v>
      </c>
      <c r="N60" s="4" t="s">
        <v>6</v>
      </c>
      <c r="O60" s="6" t="str">
        <f t="shared" si="2"/>
        <v>BCM_McC_SA2_3680_M_Lung_Slide4_Section1_small_airway2</v>
      </c>
      <c r="P60" s="5"/>
      <c r="Q60" s="5"/>
    </row>
    <row r="61" spans="1:17" x14ac:dyDescent="0.35">
      <c r="A61" s="4">
        <v>2</v>
      </c>
      <c r="B61" s="4" t="s">
        <v>23</v>
      </c>
      <c r="C61" s="4" t="s">
        <v>22</v>
      </c>
      <c r="D61" s="4">
        <v>3680</v>
      </c>
      <c r="E61" s="4" t="s">
        <v>3</v>
      </c>
      <c r="F61" s="14" t="s">
        <v>24</v>
      </c>
      <c r="G61" s="4">
        <v>3</v>
      </c>
      <c r="H61" s="4">
        <v>4</v>
      </c>
      <c r="I61" s="4">
        <v>2</v>
      </c>
      <c r="J61" s="4">
        <v>40847</v>
      </c>
      <c r="K61" s="4">
        <v>234</v>
      </c>
      <c r="L61" s="4">
        <v>40</v>
      </c>
      <c r="M61" s="5">
        <f t="shared" si="8"/>
        <v>17.094017094017094</v>
      </c>
      <c r="N61" s="4" t="s">
        <v>6</v>
      </c>
      <c r="O61" s="6" t="str">
        <f t="shared" si="2"/>
        <v>BCM_McC_SA2_3680_M_Lung_Slide4_Section2_small_airway3</v>
      </c>
      <c r="P61" s="5"/>
      <c r="Q61" s="5"/>
    </row>
    <row r="62" spans="1:17" x14ac:dyDescent="0.35">
      <c r="A62" s="4">
        <v>2</v>
      </c>
      <c r="B62" s="4" t="s">
        <v>23</v>
      </c>
      <c r="C62" s="4" t="s">
        <v>22</v>
      </c>
      <c r="D62" s="4">
        <v>3680</v>
      </c>
      <c r="E62" s="4" t="s">
        <v>3</v>
      </c>
      <c r="F62" s="14" t="s">
        <v>25</v>
      </c>
      <c r="G62" s="4">
        <v>1</v>
      </c>
      <c r="H62" s="4">
        <v>7</v>
      </c>
      <c r="I62" s="4">
        <v>1</v>
      </c>
      <c r="J62" s="4">
        <v>209403</v>
      </c>
      <c r="K62" s="4">
        <v>1325</v>
      </c>
      <c r="L62" s="4">
        <v>393</v>
      </c>
      <c r="M62" s="5">
        <f t="shared" si="8"/>
        <v>29.660377358490564</v>
      </c>
      <c r="N62" s="4" t="s">
        <v>7</v>
      </c>
      <c r="O62" s="6" t="str">
        <f t="shared" si="2"/>
        <v>BCM_McC_SA2_3680_M_Lung_Slide7_Section1_LARGE_airway1</v>
      </c>
      <c r="P62" s="5">
        <f t="shared" si="5"/>
        <v>25.776298019481036</v>
      </c>
      <c r="Q62" s="5">
        <f t="shared" si="6"/>
        <v>3.8797826176239996</v>
      </c>
    </row>
    <row r="63" spans="1:17" x14ac:dyDescent="0.35">
      <c r="A63" s="4">
        <v>2</v>
      </c>
      <c r="B63" s="4" t="s">
        <v>23</v>
      </c>
      <c r="C63" s="4" t="s">
        <v>22</v>
      </c>
      <c r="D63" s="4">
        <v>3680</v>
      </c>
      <c r="E63" s="4" t="s">
        <v>3</v>
      </c>
      <c r="F63" s="14" t="s">
        <v>25</v>
      </c>
      <c r="G63" s="4">
        <v>2</v>
      </c>
      <c r="H63" s="4">
        <v>7</v>
      </c>
      <c r="I63" s="4">
        <v>2</v>
      </c>
      <c r="J63" s="4">
        <v>278580</v>
      </c>
      <c r="K63" s="4">
        <v>1498</v>
      </c>
      <c r="L63" s="4">
        <v>386</v>
      </c>
      <c r="M63" s="5">
        <f t="shared" si="8"/>
        <v>25.76769025367156</v>
      </c>
      <c r="N63" s="4" t="s">
        <v>7</v>
      </c>
      <c r="O63" s="6" t="str">
        <f t="shared" si="2"/>
        <v>BCM_McC_SA2_3680_M_Lung_Slide7_Section2_LARGE_airway2</v>
      </c>
      <c r="P63" s="5"/>
      <c r="Q63" s="5"/>
    </row>
    <row r="64" spans="1:17" x14ac:dyDescent="0.35">
      <c r="A64" s="4">
        <v>2</v>
      </c>
      <c r="B64" s="4" t="s">
        <v>23</v>
      </c>
      <c r="C64" s="4" t="s">
        <v>22</v>
      </c>
      <c r="D64" s="7">
        <v>3680</v>
      </c>
      <c r="E64" s="7" t="s">
        <v>3</v>
      </c>
      <c r="F64" s="15" t="s">
        <v>25</v>
      </c>
      <c r="G64" s="7">
        <v>3</v>
      </c>
      <c r="H64" s="7">
        <v>7</v>
      </c>
      <c r="I64" s="7">
        <v>3</v>
      </c>
      <c r="J64" s="7">
        <v>85891</v>
      </c>
      <c r="K64" s="7">
        <v>484</v>
      </c>
      <c r="L64" s="7">
        <v>106</v>
      </c>
      <c r="M64" s="8">
        <f t="shared" si="8"/>
        <v>21.900826446280991</v>
      </c>
      <c r="N64" s="7" t="s">
        <v>7</v>
      </c>
      <c r="O64" s="6" t="str">
        <f t="shared" si="2"/>
        <v>BCM_McC_SA2_3680_M_Lung_Slide7_Section3_LARGE_airway3</v>
      </c>
      <c r="P64" s="8"/>
      <c r="Q64" s="8"/>
    </row>
    <row r="65" spans="1:17" x14ac:dyDescent="0.35">
      <c r="A65" s="4">
        <v>2</v>
      </c>
      <c r="B65" s="4" t="s">
        <v>23</v>
      </c>
      <c r="C65" s="4" t="s">
        <v>22</v>
      </c>
      <c r="D65" s="4">
        <v>3681</v>
      </c>
      <c r="E65" s="4" t="s">
        <v>3</v>
      </c>
      <c r="F65" s="14" t="s">
        <v>24</v>
      </c>
      <c r="G65" s="4">
        <v>1</v>
      </c>
      <c r="H65" s="4">
        <v>7</v>
      </c>
      <c r="I65" s="4">
        <v>2</v>
      </c>
      <c r="J65" s="4">
        <v>35655</v>
      </c>
      <c r="K65" s="4">
        <v>223</v>
      </c>
      <c r="L65" s="4">
        <v>27</v>
      </c>
      <c r="M65" s="5">
        <f t="shared" si="8"/>
        <v>12.107623318385651</v>
      </c>
      <c r="N65" s="4" t="s">
        <v>6</v>
      </c>
      <c r="O65" s="6" t="str">
        <f t="shared" si="2"/>
        <v>BCM_McC_SA2_3681_M_Lung_Slide7_Section2_small_airway1</v>
      </c>
      <c r="P65" s="5">
        <f t="shared" si="5"/>
        <v>16.450954069710239</v>
      </c>
      <c r="Q65" s="5">
        <f t="shared" si="6"/>
        <v>4.0492452729485651</v>
      </c>
    </row>
    <row r="66" spans="1:17" x14ac:dyDescent="0.35">
      <c r="A66" s="4">
        <v>2</v>
      </c>
      <c r="B66" s="4" t="s">
        <v>23</v>
      </c>
      <c r="C66" s="4" t="s">
        <v>22</v>
      </c>
      <c r="D66" s="4">
        <v>3681</v>
      </c>
      <c r="E66" s="4" t="s">
        <v>3</v>
      </c>
      <c r="F66" s="14" t="s">
        <v>24</v>
      </c>
      <c r="G66" s="4">
        <v>2</v>
      </c>
      <c r="H66" s="4">
        <v>7</v>
      </c>
      <c r="I66" s="4">
        <v>2</v>
      </c>
      <c r="J66" s="4">
        <v>20980</v>
      </c>
      <c r="K66" s="4">
        <v>164</v>
      </c>
      <c r="L66" s="4">
        <v>33</v>
      </c>
      <c r="M66" s="5">
        <f t="shared" si="8"/>
        <v>20.121951219512198</v>
      </c>
      <c r="N66" s="4" t="s">
        <v>6</v>
      </c>
      <c r="O66" s="6" t="str">
        <f t="shared" si="2"/>
        <v>BCM_McC_SA2_3681_M_Lung_Slide7_Section2_small_airway2</v>
      </c>
      <c r="P66" s="5"/>
      <c r="Q66" s="5"/>
    </row>
    <row r="67" spans="1:17" x14ac:dyDescent="0.35">
      <c r="A67" s="4">
        <v>2</v>
      </c>
      <c r="B67" s="4" t="s">
        <v>23</v>
      </c>
      <c r="C67" s="4" t="s">
        <v>22</v>
      </c>
      <c r="D67" s="4">
        <v>3681</v>
      </c>
      <c r="E67" s="4" t="s">
        <v>3</v>
      </c>
      <c r="F67" s="14" t="s">
        <v>24</v>
      </c>
      <c r="G67" s="4">
        <v>3</v>
      </c>
      <c r="H67" s="4">
        <v>1</v>
      </c>
      <c r="I67" s="4">
        <v>3</v>
      </c>
      <c r="J67" s="4">
        <v>22048</v>
      </c>
      <c r="K67" s="4">
        <v>146</v>
      </c>
      <c r="L67" s="4">
        <v>25</v>
      </c>
      <c r="M67" s="5">
        <f t="shared" si="8"/>
        <v>17.123287671232877</v>
      </c>
      <c r="N67" s="4" t="s">
        <v>6</v>
      </c>
      <c r="O67" s="6" t="str">
        <f t="shared" si="2"/>
        <v>BCM_McC_SA2_3681_M_Lung_Slide1_Section3_small_airway3</v>
      </c>
      <c r="P67" s="5"/>
      <c r="Q67" s="5"/>
    </row>
    <row r="68" spans="1:17" x14ac:dyDescent="0.35">
      <c r="A68" s="4">
        <v>2</v>
      </c>
      <c r="B68" s="4" t="s">
        <v>23</v>
      </c>
      <c r="C68" s="4" t="s">
        <v>22</v>
      </c>
      <c r="D68" s="4">
        <v>3681</v>
      </c>
      <c r="E68" s="4" t="s">
        <v>3</v>
      </c>
      <c r="F68" s="14" t="s">
        <v>25</v>
      </c>
      <c r="G68" s="4">
        <v>1</v>
      </c>
      <c r="H68" s="4">
        <v>6</v>
      </c>
      <c r="I68" s="4">
        <v>1</v>
      </c>
      <c r="J68" s="4">
        <v>67832</v>
      </c>
      <c r="K68" s="4">
        <v>335</v>
      </c>
      <c r="L68" s="4">
        <v>66</v>
      </c>
      <c r="M68" s="5">
        <f t="shared" ref="M68:M88" si="9">L68/K68*100</f>
        <v>19.701492537313435</v>
      </c>
      <c r="N68" s="4" t="s">
        <v>7</v>
      </c>
      <c r="O68" s="6" t="str">
        <f t="shared" si="2"/>
        <v>BCM_McC_SA2_3681_M_Lung_Slide6_Section1_LARGE_airway1</v>
      </c>
      <c r="P68" s="5">
        <f t="shared" si="5"/>
        <v>15.645967018841832</v>
      </c>
      <c r="Q68" s="5">
        <f t="shared" si="6"/>
        <v>5.0527518027979657</v>
      </c>
    </row>
    <row r="69" spans="1:17" x14ac:dyDescent="0.35">
      <c r="A69" s="4">
        <v>2</v>
      </c>
      <c r="B69" s="4" t="s">
        <v>23</v>
      </c>
      <c r="C69" s="4" t="s">
        <v>22</v>
      </c>
      <c r="D69" s="4">
        <v>3681</v>
      </c>
      <c r="E69" s="4" t="s">
        <v>3</v>
      </c>
      <c r="F69" s="14" t="s">
        <v>25</v>
      </c>
      <c r="G69" s="4">
        <v>2</v>
      </c>
      <c r="H69" s="4">
        <v>7</v>
      </c>
      <c r="I69" s="4">
        <v>2</v>
      </c>
      <c r="J69" s="4">
        <v>106485</v>
      </c>
      <c r="K69" s="4">
        <v>701</v>
      </c>
      <c r="L69" s="4">
        <v>70</v>
      </c>
      <c r="M69" s="5">
        <f t="shared" si="9"/>
        <v>9.985734664764621</v>
      </c>
      <c r="N69" s="4" t="s">
        <v>7</v>
      </c>
      <c r="O69" s="6" t="str">
        <f t="shared" si="2"/>
        <v>BCM_McC_SA2_3681_M_Lung_Slide7_Section2_LARGE_airway2</v>
      </c>
      <c r="P69" s="5"/>
      <c r="Q69" s="5"/>
    </row>
    <row r="70" spans="1:17" x14ac:dyDescent="0.35">
      <c r="A70" s="4">
        <v>2</v>
      </c>
      <c r="B70" s="4" t="s">
        <v>23</v>
      </c>
      <c r="C70" s="4" t="s">
        <v>22</v>
      </c>
      <c r="D70" s="7">
        <v>3681</v>
      </c>
      <c r="E70" s="7" t="s">
        <v>3</v>
      </c>
      <c r="F70" s="15" t="s">
        <v>25</v>
      </c>
      <c r="G70" s="7">
        <v>3</v>
      </c>
      <c r="H70" s="7">
        <v>7</v>
      </c>
      <c r="I70" s="7">
        <v>3</v>
      </c>
      <c r="J70" s="7">
        <v>63999</v>
      </c>
      <c r="K70" s="7">
        <v>371</v>
      </c>
      <c r="L70" s="7">
        <v>64</v>
      </c>
      <c r="M70" s="8">
        <f t="shared" si="9"/>
        <v>17.250673854447442</v>
      </c>
      <c r="N70" s="7" t="s">
        <v>7</v>
      </c>
      <c r="O70" s="6" t="str">
        <f t="shared" si="2"/>
        <v>BCM_McC_SA2_3681_M_Lung_Slide7_Section3_LARGE_airway3</v>
      </c>
      <c r="P70" s="8"/>
      <c r="Q70" s="8"/>
    </row>
    <row r="71" spans="1:17" x14ac:dyDescent="0.35">
      <c r="A71" s="4">
        <v>2</v>
      </c>
      <c r="B71" s="4" t="s">
        <v>23</v>
      </c>
      <c r="C71" s="4" t="s">
        <v>22</v>
      </c>
      <c r="D71" s="4">
        <v>3684</v>
      </c>
      <c r="E71" s="4" t="s">
        <v>4</v>
      </c>
      <c r="F71" s="14" t="s">
        <v>24</v>
      </c>
      <c r="G71" s="4">
        <v>1</v>
      </c>
      <c r="H71" s="4">
        <v>7</v>
      </c>
      <c r="I71" s="4">
        <v>2</v>
      </c>
      <c r="J71" s="4">
        <v>19583</v>
      </c>
      <c r="K71" s="4">
        <v>229</v>
      </c>
      <c r="L71" s="4">
        <v>81</v>
      </c>
      <c r="M71" s="5">
        <f t="shared" si="9"/>
        <v>35.37117903930131</v>
      </c>
      <c r="N71" s="4" t="s">
        <v>6</v>
      </c>
      <c r="O71" s="6" t="str">
        <f t="shared" si="2"/>
        <v>BCM_McC_SA2_3684_F_Lung_Slide7_Section2_small_airway1</v>
      </c>
      <c r="P71" s="5">
        <f t="shared" si="5"/>
        <v>26.186336575710669</v>
      </c>
      <c r="Q71" s="5">
        <f t="shared" si="6"/>
        <v>7.9560251961060588</v>
      </c>
    </row>
    <row r="72" spans="1:17" x14ac:dyDescent="0.35">
      <c r="A72" s="4">
        <v>2</v>
      </c>
      <c r="B72" s="4" t="s">
        <v>23</v>
      </c>
      <c r="C72" s="4" t="s">
        <v>22</v>
      </c>
      <c r="D72" s="4">
        <v>3684</v>
      </c>
      <c r="E72" s="4" t="s">
        <v>4</v>
      </c>
      <c r="F72" s="14" t="s">
        <v>24</v>
      </c>
      <c r="G72" s="4">
        <v>2</v>
      </c>
      <c r="H72" s="4">
        <v>3</v>
      </c>
      <c r="I72" s="4">
        <v>1</v>
      </c>
      <c r="J72" s="4">
        <v>7923</v>
      </c>
      <c r="K72" s="4">
        <v>112</v>
      </c>
      <c r="L72" s="4">
        <v>24</v>
      </c>
      <c r="M72" s="5">
        <f t="shared" si="9"/>
        <v>21.428571428571427</v>
      </c>
      <c r="N72" s="4" t="s">
        <v>6</v>
      </c>
      <c r="O72" s="6" t="str">
        <f t="shared" si="2"/>
        <v>BCM_McC_SA2_3684_F_Lung_Slide3_Section1_small_airway2</v>
      </c>
      <c r="P72" s="5"/>
      <c r="Q72" s="5"/>
    </row>
    <row r="73" spans="1:17" x14ac:dyDescent="0.35">
      <c r="A73" s="4">
        <v>2</v>
      </c>
      <c r="B73" s="4" t="s">
        <v>23</v>
      </c>
      <c r="C73" s="4" t="s">
        <v>22</v>
      </c>
      <c r="D73" s="4">
        <v>3684</v>
      </c>
      <c r="E73" s="4" t="s">
        <v>4</v>
      </c>
      <c r="F73" s="14" t="s">
        <v>24</v>
      </c>
      <c r="G73" s="4">
        <v>3</v>
      </c>
      <c r="H73" s="4">
        <v>2</v>
      </c>
      <c r="I73" s="4">
        <v>1</v>
      </c>
      <c r="J73" s="4">
        <v>30471</v>
      </c>
      <c r="K73" s="4">
        <v>216</v>
      </c>
      <c r="L73" s="4">
        <v>47</v>
      </c>
      <c r="M73" s="5">
        <f t="shared" si="9"/>
        <v>21.75925925925926</v>
      </c>
      <c r="N73" s="4" t="s">
        <v>6</v>
      </c>
      <c r="O73" s="6" t="str">
        <f t="shared" si="2"/>
        <v>BCM_McC_SA2_3684_F_Lung_Slide2_Section1_small_airway3</v>
      </c>
      <c r="P73" s="5"/>
      <c r="Q73" s="5"/>
    </row>
    <row r="74" spans="1:17" x14ac:dyDescent="0.35">
      <c r="A74" s="4">
        <v>2</v>
      </c>
      <c r="B74" s="4" t="s">
        <v>23</v>
      </c>
      <c r="C74" s="4" t="s">
        <v>22</v>
      </c>
      <c r="D74" s="4">
        <v>3684</v>
      </c>
      <c r="E74" s="4" t="s">
        <v>4</v>
      </c>
      <c r="F74" s="14" t="s">
        <v>25</v>
      </c>
      <c r="G74" s="4">
        <v>1</v>
      </c>
      <c r="H74" s="4">
        <v>5</v>
      </c>
      <c r="I74" s="4">
        <v>1</v>
      </c>
      <c r="J74" s="4">
        <v>79376</v>
      </c>
      <c r="K74" s="4">
        <v>491</v>
      </c>
      <c r="L74" s="4">
        <v>92</v>
      </c>
      <c r="M74" s="5">
        <f t="shared" si="9"/>
        <v>18.737270875763748</v>
      </c>
      <c r="N74" s="4" t="s">
        <v>7</v>
      </c>
      <c r="O74" s="6" t="str">
        <f t="shared" si="2"/>
        <v>BCM_McC_SA2_3684_F_Lung_Slide5_Section1_LARGE_airway1</v>
      </c>
      <c r="P74" s="5">
        <f t="shared" si="5"/>
        <v>18.846930885063049</v>
      </c>
      <c r="Q74" s="5">
        <f t="shared" si="6"/>
        <v>2.6384103735662801</v>
      </c>
    </row>
    <row r="75" spans="1:17" x14ac:dyDescent="0.35">
      <c r="A75" s="4">
        <v>2</v>
      </c>
      <c r="B75" s="4" t="s">
        <v>23</v>
      </c>
      <c r="C75" s="4" t="s">
        <v>22</v>
      </c>
      <c r="D75" s="4">
        <v>3684</v>
      </c>
      <c r="E75" s="4" t="s">
        <v>4</v>
      </c>
      <c r="F75" s="14" t="s">
        <v>25</v>
      </c>
      <c r="G75" s="4">
        <v>2</v>
      </c>
      <c r="H75" s="4">
        <v>1</v>
      </c>
      <c r="I75" s="4">
        <v>3</v>
      </c>
      <c r="J75" s="4">
        <v>70041</v>
      </c>
      <c r="K75" s="4">
        <v>332</v>
      </c>
      <c r="L75" s="4">
        <v>54</v>
      </c>
      <c r="M75" s="5">
        <f t="shared" si="9"/>
        <v>16.265060240963855</v>
      </c>
      <c r="N75" s="4" t="s">
        <v>7</v>
      </c>
      <c r="O75" s="6" t="str">
        <f t="shared" si="2"/>
        <v>BCM_McC_SA2_3684_F_Lung_Slide1_Section3_LARGE_airway2</v>
      </c>
      <c r="P75" s="5"/>
      <c r="Q75" s="5"/>
    </row>
    <row r="76" spans="1:17" x14ac:dyDescent="0.35">
      <c r="A76" s="4">
        <v>2</v>
      </c>
      <c r="B76" s="4" t="s">
        <v>23</v>
      </c>
      <c r="C76" s="4" t="s">
        <v>22</v>
      </c>
      <c r="D76" s="7">
        <v>3684</v>
      </c>
      <c r="E76" s="7" t="s">
        <v>4</v>
      </c>
      <c r="F76" s="15" t="s">
        <v>25</v>
      </c>
      <c r="G76" s="7">
        <v>3</v>
      </c>
      <c r="H76" s="7">
        <v>1</v>
      </c>
      <c r="I76" s="7">
        <v>3</v>
      </c>
      <c r="J76" s="7">
        <v>56038</v>
      </c>
      <c r="K76" s="7">
        <v>325</v>
      </c>
      <c r="L76" s="7">
        <v>70</v>
      </c>
      <c r="M76" s="8">
        <f t="shared" si="9"/>
        <v>21.53846153846154</v>
      </c>
      <c r="N76" s="7" t="s">
        <v>7</v>
      </c>
      <c r="O76" s="6" t="str">
        <f t="shared" si="2"/>
        <v>BCM_McC_SA2_3684_F_Lung_Slide1_Section3_LARGE_airway3</v>
      </c>
      <c r="P76" s="8"/>
      <c r="Q76" s="8"/>
    </row>
    <row r="77" spans="1:17" x14ac:dyDescent="0.35">
      <c r="A77" s="4">
        <v>2</v>
      </c>
      <c r="B77" s="4" t="s">
        <v>23</v>
      </c>
      <c r="C77" s="4" t="s">
        <v>22</v>
      </c>
      <c r="D77" s="4">
        <v>3685</v>
      </c>
      <c r="E77" s="4" t="s">
        <v>4</v>
      </c>
      <c r="F77" s="14" t="s">
        <v>24</v>
      </c>
      <c r="G77" s="4">
        <v>1</v>
      </c>
      <c r="H77" s="4">
        <v>1</v>
      </c>
      <c r="I77" s="4">
        <v>1</v>
      </c>
      <c r="J77" s="4">
        <v>11700</v>
      </c>
      <c r="K77" s="4">
        <v>140</v>
      </c>
      <c r="L77" s="4">
        <v>51</v>
      </c>
      <c r="M77" s="5">
        <f t="shared" si="9"/>
        <v>36.428571428571423</v>
      </c>
      <c r="N77" s="4" t="s">
        <v>6</v>
      </c>
      <c r="O77" s="6" t="str">
        <f t="shared" si="2"/>
        <v>BCM_McC_SA2_3685_F_Lung_Slide1_Section1_small_airway1</v>
      </c>
      <c r="P77" s="5">
        <f t="shared" si="5"/>
        <v>29.592379825969417</v>
      </c>
      <c r="Q77" s="5">
        <f t="shared" si="6"/>
        <v>5.9873427949093765</v>
      </c>
    </row>
    <row r="78" spans="1:17" x14ac:dyDescent="0.35">
      <c r="A78" s="4">
        <v>2</v>
      </c>
      <c r="B78" s="4" t="s">
        <v>23</v>
      </c>
      <c r="C78" s="4" t="s">
        <v>22</v>
      </c>
      <c r="D78" s="4">
        <v>3685</v>
      </c>
      <c r="E78" s="4" t="s">
        <v>4</v>
      </c>
      <c r="F78" s="14" t="s">
        <v>24</v>
      </c>
      <c r="G78" s="4">
        <v>2</v>
      </c>
      <c r="H78" s="4">
        <v>1</v>
      </c>
      <c r="I78" s="4">
        <v>2</v>
      </c>
      <c r="J78" s="4">
        <v>15422</v>
      </c>
      <c r="K78" s="4">
        <v>133</v>
      </c>
      <c r="L78" s="4">
        <v>36</v>
      </c>
      <c r="M78" s="5">
        <f t="shared" si="9"/>
        <v>27.06766917293233</v>
      </c>
      <c r="N78" s="4" t="s">
        <v>6</v>
      </c>
      <c r="O78" s="6" t="str">
        <f t="shared" si="2"/>
        <v>BCM_McC_SA2_3685_F_Lung_Slide1_Section2_small_airway2</v>
      </c>
      <c r="P78" s="5"/>
      <c r="Q78" s="5"/>
    </row>
    <row r="79" spans="1:17" x14ac:dyDescent="0.35">
      <c r="A79" s="4">
        <v>2</v>
      </c>
      <c r="B79" s="4" t="s">
        <v>23</v>
      </c>
      <c r="C79" s="4" t="s">
        <v>22</v>
      </c>
      <c r="D79" s="4">
        <v>3685</v>
      </c>
      <c r="E79" s="4" t="s">
        <v>4</v>
      </c>
      <c r="F79" s="14" t="s">
        <v>24</v>
      </c>
      <c r="G79" s="4">
        <v>3</v>
      </c>
      <c r="H79" s="4">
        <v>4</v>
      </c>
      <c r="I79" s="4">
        <v>1</v>
      </c>
      <c r="J79" s="4">
        <v>26031</v>
      </c>
      <c r="K79" s="4">
        <v>178</v>
      </c>
      <c r="L79" s="4">
        <v>45</v>
      </c>
      <c r="M79" s="5">
        <f t="shared" si="9"/>
        <v>25.280898876404496</v>
      </c>
      <c r="N79" s="4" t="s">
        <v>6</v>
      </c>
      <c r="O79" s="6" t="str">
        <f t="shared" si="2"/>
        <v>BCM_McC_SA2_3685_F_Lung_Slide4_Section1_small_airway3</v>
      </c>
      <c r="P79" s="5"/>
      <c r="Q79" s="5"/>
    </row>
    <row r="80" spans="1:17" x14ac:dyDescent="0.35">
      <c r="A80" s="4">
        <v>2</v>
      </c>
      <c r="B80" s="4" t="s">
        <v>23</v>
      </c>
      <c r="C80" s="4" t="s">
        <v>22</v>
      </c>
      <c r="D80" s="4">
        <v>3685</v>
      </c>
      <c r="E80" s="4" t="s">
        <v>4</v>
      </c>
      <c r="F80" s="14" t="s">
        <v>25</v>
      </c>
      <c r="G80" s="4">
        <v>1</v>
      </c>
      <c r="H80" s="4">
        <v>5</v>
      </c>
      <c r="I80" s="4">
        <v>2</v>
      </c>
      <c r="J80" s="4">
        <v>104568</v>
      </c>
      <c r="K80" s="4">
        <v>497</v>
      </c>
      <c r="L80" s="4">
        <v>57</v>
      </c>
      <c r="M80" s="5">
        <f t="shared" si="9"/>
        <v>11.468812877263582</v>
      </c>
      <c r="N80" s="4" t="s">
        <v>7</v>
      </c>
      <c r="O80" s="6" t="str">
        <f t="shared" si="2"/>
        <v>BCM_McC_SA2_3685_F_Lung_Slide5_Section2_LARGE_airway1</v>
      </c>
      <c r="P80" s="5">
        <f t="shared" si="5"/>
        <v>10.577629500969289</v>
      </c>
      <c r="Q80" s="5">
        <f t="shared" si="6"/>
        <v>0.77878744481579709</v>
      </c>
    </row>
    <row r="81" spans="1:17" x14ac:dyDescent="0.35">
      <c r="A81" s="4">
        <v>2</v>
      </c>
      <c r="B81" s="4" t="s">
        <v>23</v>
      </c>
      <c r="C81" s="4" t="s">
        <v>22</v>
      </c>
      <c r="D81" s="4">
        <v>3685</v>
      </c>
      <c r="E81" s="4" t="s">
        <v>4</v>
      </c>
      <c r="F81" s="14" t="s">
        <v>25</v>
      </c>
      <c r="G81" s="4">
        <v>2</v>
      </c>
      <c r="H81" s="4">
        <v>1</v>
      </c>
      <c r="I81" s="4">
        <v>3</v>
      </c>
      <c r="J81" s="4">
        <v>94487</v>
      </c>
      <c r="K81" s="4">
        <v>718</v>
      </c>
      <c r="L81" s="4">
        <v>72</v>
      </c>
      <c r="M81" s="5">
        <f t="shared" si="9"/>
        <v>10.027855153203342</v>
      </c>
      <c r="N81" s="4" t="s">
        <v>7</v>
      </c>
      <c r="O81" s="6" t="str">
        <f t="shared" si="2"/>
        <v>BCM_McC_SA2_3685_F_Lung_Slide1_Section3_LARGE_airway2</v>
      </c>
      <c r="P81" s="5"/>
      <c r="Q81" s="5"/>
    </row>
    <row r="82" spans="1:17" x14ac:dyDescent="0.35">
      <c r="A82" s="4">
        <v>2</v>
      </c>
      <c r="B82" s="4" t="s">
        <v>23</v>
      </c>
      <c r="C82" s="4" t="s">
        <v>22</v>
      </c>
      <c r="D82" s="7">
        <v>3685</v>
      </c>
      <c r="E82" s="7" t="s">
        <v>4</v>
      </c>
      <c r="F82" s="15" t="s">
        <v>25</v>
      </c>
      <c r="G82" s="7">
        <v>3</v>
      </c>
      <c r="H82" s="7">
        <v>2</v>
      </c>
      <c r="I82" s="7">
        <v>2</v>
      </c>
      <c r="J82" s="7">
        <v>116939</v>
      </c>
      <c r="K82" s="7">
        <v>635</v>
      </c>
      <c r="L82" s="7">
        <v>65</v>
      </c>
      <c r="M82" s="8">
        <f t="shared" si="9"/>
        <v>10.236220472440944</v>
      </c>
      <c r="N82" s="7" t="s">
        <v>7</v>
      </c>
      <c r="O82" s="6" t="str">
        <f t="shared" ref="O82:O88" si="10">"BCM_McC_SA2_"&amp;D82&amp;"_"&amp;E82&amp;"_Lung_Slide"&amp;H82&amp;"_Section"&amp;I82&amp;"_"&amp;N82&amp;"_airway"&amp;G82</f>
        <v>BCM_McC_SA2_3685_F_Lung_Slide2_Section2_LARGE_airway3</v>
      </c>
      <c r="P82" s="8"/>
      <c r="Q82" s="8"/>
    </row>
    <row r="83" spans="1:17" x14ac:dyDescent="0.35">
      <c r="A83" s="4">
        <v>2</v>
      </c>
      <c r="B83" s="4" t="s">
        <v>23</v>
      </c>
      <c r="C83" s="4" t="s">
        <v>22</v>
      </c>
      <c r="D83" s="4">
        <v>3686</v>
      </c>
      <c r="E83" s="4" t="s">
        <v>4</v>
      </c>
      <c r="F83" s="14" t="s">
        <v>24</v>
      </c>
      <c r="G83" s="4">
        <v>1</v>
      </c>
      <c r="H83" s="4">
        <v>3</v>
      </c>
      <c r="I83" s="4">
        <v>1</v>
      </c>
      <c r="J83" s="4">
        <v>15253</v>
      </c>
      <c r="K83" s="4">
        <v>211</v>
      </c>
      <c r="L83" s="4">
        <v>45</v>
      </c>
      <c r="M83" s="5">
        <f t="shared" si="9"/>
        <v>21.327014218009481</v>
      </c>
      <c r="N83" s="4" t="s">
        <v>6</v>
      </c>
      <c r="O83" s="6" t="str">
        <f t="shared" si="10"/>
        <v>BCM_McC_SA2_3686_F_Lung_Slide3_Section1_small_airway1</v>
      </c>
      <c r="P83" s="5">
        <f t="shared" ref="P83:P86" si="11">AVERAGE(M83:M85)</f>
        <v>20.538910648765857</v>
      </c>
      <c r="Q83" s="5">
        <f t="shared" ref="Q83:Q86" si="12">STDEV(M83:M85)</f>
        <v>5.2164398031845849</v>
      </c>
    </row>
    <row r="84" spans="1:17" x14ac:dyDescent="0.35">
      <c r="A84" s="4">
        <v>2</v>
      </c>
      <c r="B84" s="4" t="s">
        <v>23</v>
      </c>
      <c r="C84" s="4" t="s">
        <v>22</v>
      </c>
      <c r="D84" s="4">
        <v>3686</v>
      </c>
      <c r="E84" s="4" t="s">
        <v>4</v>
      </c>
      <c r="F84" s="14" t="s">
        <v>24</v>
      </c>
      <c r="G84" s="4">
        <v>2</v>
      </c>
      <c r="H84" s="4">
        <v>4</v>
      </c>
      <c r="I84" s="4">
        <v>1</v>
      </c>
      <c r="J84" s="4">
        <v>16176</v>
      </c>
      <c r="K84" s="4">
        <v>187</v>
      </c>
      <c r="L84" s="4">
        <v>28</v>
      </c>
      <c r="M84" s="5">
        <f t="shared" si="9"/>
        <v>14.973262032085561</v>
      </c>
      <c r="N84" s="4" t="s">
        <v>6</v>
      </c>
      <c r="O84" s="6" t="str">
        <f t="shared" si="10"/>
        <v>BCM_McC_SA2_3686_F_Lung_Slide4_Section1_small_airway2</v>
      </c>
      <c r="P84" s="5"/>
      <c r="Q84" s="5"/>
    </row>
    <row r="85" spans="1:17" x14ac:dyDescent="0.35">
      <c r="A85" s="4">
        <v>2</v>
      </c>
      <c r="B85" s="4" t="s">
        <v>23</v>
      </c>
      <c r="C85" s="4" t="s">
        <v>22</v>
      </c>
      <c r="D85" s="4">
        <v>3686</v>
      </c>
      <c r="E85" s="4" t="s">
        <v>4</v>
      </c>
      <c r="F85" s="14" t="s">
        <v>24</v>
      </c>
      <c r="G85" s="4">
        <v>3</v>
      </c>
      <c r="H85" s="4">
        <v>5</v>
      </c>
      <c r="I85" s="4">
        <v>1</v>
      </c>
      <c r="J85" s="4">
        <v>21552</v>
      </c>
      <c r="K85" s="4">
        <v>158</v>
      </c>
      <c r="L85" s="4">
        <v>40</v>
      </c>
      <c r="M85" s="5">
        <f t="shared" si="9"/>
        <v>25.316455696202532</v>
      </c>
      <c r="N85" s="4" t="s">
        <v>6</v>
      </c>
      <c r="O85" s="6" t="str">
        <f t="shared" si="10"/>
        <v>BCM_McC_SA2_3686_F_Lung_Slide5_Section1_small_airway3</v>
      </c>
      <c r="P85" s="5"/>
      <c r="Q85" s="5"/>
    </row>
    <row r="86" spans="1:17" x14ac:dyDescent="0.35">
      <c r="A86" s="4">
        <v>2</v>
      </c>
      <c r="B86" s="4" t="s">
        <v>23</v>
      </c>
      <c r="C86" s="4" t="s">
        <v>22</v>
      </c>
      <c r="D86" s="4">
        <v>3686</v>
      </c>
      <c r="E86" s="4" t="s">
        <v>4</v>
      </c>
      <c r="F86" s="14" t="s">
        <v>25</v>
      </c>
      <c r="G86" s="4">
        <v>1</v>
      </c>
      <c r="H86" s="4">
        <v>6</v>
      </c>
      <c r="I86" s="4">
        <v>1</v>
      </c>
      <c r="J86" s="4">
        <v>77225</v>
      </c>
      <c r="K86" s="4">
        <v>554</v>
      </c>
      <c r="L86" s="4">
        <v>42</v>
      </c>
      <c r="M86" s="5">
        <f t="shared" si="9"/>
        <v>7.5812274368231041</v>
      </c>
      <c r="N86" s="4" t="s">
        <v>7</v>
      </c>
      <c r="O86" s="6" t="str">
        <f t="shared" si="10"/>
        <v>BCM_McC_SA2_3686_F_Lung_Slide6_Section1_LARGE_airway1</v>
      </c>
      <c r="P86" s="5">
        <f t="shared" si="11"/>
        <v>16.533208017979355</v>
      </c>
      <c r="Q86" s="5">
        <f t="shared" si="12"/>
        <v>9.0425665473381294</v>
      </c>
    </row>
    <row r="87" spans="1:17" x14ac:dyDescent="0.35">
      <c r="A87" s="4">
        <v>2</v>
      </c>
      <c r="B87" s="4" t="s">
        <v>23</v>
      </c>
      <c r="C87" s="4" t="s">
        <v>22</v>
      </c>
      <c r="D87" s="4">
        <v>3686</v>
      </c>
      <c r="E87" s="4" t="s">
        <v>4</v>
      </c>
      <c r="F87" s="14" t="s">
        <v>25</v>
      </c>
      <c r="G87" s="4">
        <v>2</v>
      </c>
      <c r="H87" s="4">
        <v>7</v>
      </c>
      <c r="I87" s="4">
        <v>1</v>
      </c>
      <c r="J87" s="4">
        <v>76325</v>
      </c>
      <c r="K87" s="4">
        <v>565</v>
      </c>
      <c r="L87" s="4">
        <v>145</v>
      </c>
      <c r="M87" s="5">
        <f t="shared" si="9"/>
        <v>25.663716814159294</v>
      </c>
      <c r="N87" s="4" t="s">
        <v>7</v>
      </c>
      <c r="O87" s="6" t="str">
        <f t="shared" si="10"/>
        <v>BCM_McC_SA2_3686_F_Lung_Slide7_Section1_LARGE_airway2</v>
      </c>
      <c r="P87" s="5"/>
      <c r="Q87" s="5"/>
    </row>
    <row r="88" spans="1:17" x14ac:dyDescent="0.35">
      <c r="A88" s="4">
        <v>2</v>
      </c>
      <c r="B88" s="4" t="s">
        <v>23</v>
      </c>
      <c r="C88" s="4" t="s">
        <v>22</v>
      </c>
      <c r="D88" s="9">
        <v>3686</v>
      </c>
      <c r="E88" s="9" t="s">
        <v>4</v>
      </c>
      <c r="F88" s="15" t="s">
        <v>25</v>
      </c>
      <c r="G88" s="7">
        <v>3</v>
      </c>
      <c r="H88" s="9">
        <v>1</v>
      </c>
      <c r="I88" s="9">
        <v>2</v>
      </c>
      <c r="J88" s="9">
        <v>128343</v>
      </c>
      <c r="K88" s="9">
        <v>1015</v>
      </c>
      <c r="L88" s="9">
        <v>166</v>
      </c>
      <c r="M88" s="10">
        <f t="shared" si="9"/>
        <v>16.354679802955665</v>
      </c>
      <c r="N88" s="9" t="s">
        <v>7</v>
      </c>
      <c r="O88" s="6" t="str">
        <f t="shared" si="10"/>
        <v>BCM_McC_SA2_3686_F_Lung_Slide1_Section2_LARGE_airway3</v>
      </c>
      <c r="P88" s="10"/>
      <c r="Q88" s="10"/>
    </row>
  </sheetData>
  <phoneticPr fontId="3" type="noConversion"/>
  <pageMargins left="0.7" right="0.7" top="0.75" bottom="0.75" header="0.3" footer="0.3"/>
  <pageSetup orientation="portrait" r:id="rId1"/>
  <ignoredErrors>
    <ignoredError sqref="O17 O8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95C4835D-E210-4989-9D56-2203736299FE}"/>
</file>

<file path=customXml/itemProps2.xml><?xml version="1.0" encoding="utf-8"?>
<ds:datastoreItem xmlns:ds="http://schemas.openxmlformats.org/officeDocument/2006/customXml" ds:itemID="{D45D44D2-ADAB-4C4E-910C-BD70C1794FF8}"/>
</file>

<file path=customXml/itemProps3.xml><?xml version="1.0" encoding="utf-8"?>
<ds:datastoreItem xmlns:ds="http://schemas.openxmlformats.org/officeDocument/2006/customXml" ds:itemID="{EBEA9BED-4899-4287-9D67-04FD8F990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 Arm 1</vt:lpstr>
      <vt:lpstr>Study Arm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Walkey</dc:creator>
  <cp:lastModifiedBy>Christopher Walkey</cp:lastModifiedBy>
  <dcterms:created xsi:type="dcterms:W3CDTF">2021-05-07T21:53:31Z</dcterms:created>
  <dcterms:modified xsi:type="dcterms:W3CDTF">2021-09-27T18:25:16Z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