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g34\Box\Asokan Lab\AA\Grants\UH3 Round 2\toolkit data dump\data\"/>
    </mc:Choice>
  </mc:AlternateContent>
  <xr:revisionPtr revIDLastSave="0" documentId="13_ncr:1_{B1A5388F-6B23-4854-AE33-832700850398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eart 1e12" sheetId="9" r:id="rId1"/>
    <sheet name="heart 1e11" sheetId="10" r:id="rId2"/>
    <sheet name="heart 1e10" sheetId="11" r:id="rId3"/>
    <sheet name="liver 1e12" sheetId="12" r:id="rId4"/>
    <sheet name="liver 1e11" sheetId="13" r:id="rId5"/>
    <sheet name="liver 1e10" sheetId="14" r:id="rId6"/>
    <sheet name="skel.musc 1e12" sheetId="4" r:id="rId7"/>
    <sheet name="SkM 1e11" sheetId="7" r:id="rId8"/>
    <sheet name="SkM 1e10" sheetId="8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4" l="1"/>
  <c r="T9" i="14"/>
  <c r="I57" i="14"/>
  <c r="I54" i="14"/>
  <c r="J51" i="14"/>
  <c r="I51" i="14"/>
  <c r="I48" i="14"/>
  <c r="I45" i="14"/>
  <c r="I42" i="14"/>
  <c r="J42" i="14" s="1"/>
  <c r="I39" i="14"/>
  <c r="J33" i="14" s="1"/>
  <c r="I36" i="14"/>
  <c r="I33" i="14"/>
  <c r="I30" i="14"/>
  <c r="I27" i="14"/>
  <c r="I24" i="14"/>
  <c r="J24" i="14" s="1"/>
  <c r="I21" i="14"/>
  <c r="I18" i="14"/>
  <c r="J15" i="14" s="1"/>
  <c r="I15" i="14"/>
  <c r="L14" i="14"/>
  <c r="L13" i="14"/>
  <c r="M13" i="14" s="1"/>
  <c r="I13" i="14"/>
  <c r="L12" i="14"/>
  <c r="M11" i="14"/>
  <c r="L11" i="14"/>
  <c r="I11" i="14"/>
  <c r="L10" i="14"/>
  <c r="L9" i="14"/>
  <c r="L8" i="14"/>
  <c r="M8" i="14" s="1"/>
  <c r="N8" i="14" s="1"/>
  <c r="S9" i="14" s="1"/>
  <c r="J8" i="14"/>
  <c r="L59" i="14" s="1"/>
  <c r="I8" i="14"/>
  <c r="I63" i="13"/>
  <c r="I60" i="13"/>
  <c r="J60" i="13" s="1"/>
  <c r="I57" i="13"/>
  <c r="I54" i="13"/>
  <c r="I51" i="13"/>
  <c r="J51" i="13" s="1"/>
  <c r="I48" i="13"/>
  <c r="I45" i="13"/>
  <c r="J42" i="13" s="1"/>
  <c r="I42" i="13"/>
  <c r="I39" i="13"/>
  <c r="I36" i="13"/>
  <c r="I33" i="13"/>
  <c r="J33" i="13" s="1"/>
  <c r="I30" i="13"/>
  <c r="I27" i="13"/>
  <c r="I24" i="13"/>
  <c r="J24" i="13" s="1"/>
  <c r="I21" i="13"/>
  <c r="J15" i="13" s="1"/>
  <c r="I18" i="13"/>
  <c r="I15" i="13"/>
  <c r="L14" i="13"/>
  <c r="L13" i="13"/>
  <c r="M13" i="13" s="1"/>
  <c r="I13" i="13"/>
  <c r="L12" i="13"/>
  <c r="L11" i="13"/>
  <c r="M11" i="13" s="1"/>
  <c r="I11" i="13"/>
  <c r="L10" i="13"/>
  <c r="L9" i="13"/>
  <c r="L8" i="13"/>
  <c r="M8" i="13" s="1"/>
  <c r="J8" i="13"/>
  <c r="L65" i="13" s="1"/>
  <c r="I8" i="13"/>
  <c r="T14" i="12"/>
  <c r="I66" i="12"/>
  <c r="I63" i="12"/>
  <c r="J60" i="12"/>
  <c r="I60" i="12"/>
  <c r="I57" i="12"/>
  <c r="I54" i="12"/>
  <c r="I51" i="12"/>
  <c r="J51" i="12" s="1"/>
  <c r="I48" i="12"/>
  <c r="I45" i="12"/>
  <c r="I42" i="12"/>
  <c r="J42" i="12" s="1"/>
  <c r="I39" i="12"/>
  <c r="J33" i="12" s="1"/>
  <c r="I36" i="12"/>
  <c r="I33" i="12"/>
  <c r="I30" i="12"/>
  <c r="I27" i="12"/>
  <c r="I24" i="12"/>
  <c r="J24" i="12" s="1"/>
  <c r="I21" i="12"/>
  <c r="I18" i="12"/>
  <c r="I15" i="12"/>
  <c r="J15" i="12" s="1"/>
  <c r="L14" i="12"/>
  <c r="L13" i="12"/>
  <c r="M13" i="12" s="1"/>
  <c r="I13" i="12"/>
  <c r="J8" i="12" s="1"/>
  <c r="L12" i="12"/>
  <c r="L11" i="12"/>
  <c r="M11" i="12" s="1"/>
  <c r="I11" i="12"/>
  <c r="L10" i="12"/>
  <c r="L9" i="12"/>
  <c r="L8" i="12"/>
  <c r="M8" i="12" s="1"/>
  <c r="I8" i="12"/>
  <c r="L16" i="14" l="1"/>
  <c r="L21" i="14"/>
  <c r="M21" i="14" s="1"/>
  <c r="L38" i="14"/>
  <c r="L42" i="14"/>
  <c r="L46" i="14"/>
  <c r="L22" i="14"/>
  <c r="L26" i="14"/>
  <c r="L34" i="14"/>
  <c r="L39" i="14"/>
  <c r="L56" i="14"/>
  <c r="L25" i="14"/>
  <c r="L51" i="14"/>
  <c r="L18" i="14"/>
  <c r="M18" i="14" s="1"/>
  <c r="L23" i="14"/>
  <c r="L31" i="14"/>
  <c r="L35" i="14"/>
  <c r="L43" i="14"/>
  <c r="L48" i="14"/>
  <c r="L30" i="14"/>
  <c r="M30" i="14" s="1"/>
  <c r="L47" i="14"/>
  <c r="L27" i="14"/>
  <c r="L32" i="14"/>
  <c r="L40" i="14"/>
  <c r="L44" i="14"/>
  <c r="L52" i="14"/>
  <c r="L57" i="14"/>
  <c r="M57" i="14" s="1"/>
  <c r="L17" i="14"/>
  <c r="L55" i="14"/>
  <c r="L15" i="14"/>
  <c r="M15" i="14" s="1"/>
  <c r="L19" i="14"/>
  <c r="L36" i="14"/>
  <c r="L41" i="14"/>
  <c r="L49" i="14"/>
  <c r="L53" i="14"/>
  <c r="L24" i="14"/>
  <c r="M24" i="14" s="1"/>
  <c r="L45" i="14"/>
  <c r="L50" i="14"/>
  <c r="L58" i="14"/>
  <c r="L20" i="14"/>
  <c r="L28" i="14"/>
  <c r="L29" i="14"/>
  <c r="L33" i="14"/>
  <c r="M33" i="14" s="1"/>
  <c r="L37" i="14"/>
  <c r="L54" i="14"/>
  <c r="N8" i="13"/>
  <c r="S9" i="13" s="1"/>
  <c r="L49" i="13"/>
  <c r="L20" i="13"/>
  <c r="L24" i="13"/>
  <c r="L28" i="13"/>
  <c r="L45" i="13"/>
  <c r="L50" i="13"/>
  <c r="L58" i="13"/>
  <c r="L62" i="13"/>
  <c r="L57" i="13"/>
  <c r="L29" i="13"/>
  <c r="L33" i="13"/>
  <c r="L37" i="13"/>
  <c r="L54" i="13"/>
  <c r="L59" i="13"/>
  <c r="L32" i="13"/>
  <c r="L52" i="13"/>
  <c r="L41" i="13"/>
  <c r="L16" i="13"/>
  <c r="L21" i="13"/>
  <c r="L38" i="13"/>
  <c r="L42" i="13"/>
  <c r="M42" i="13" s="1"/>
  <c r="L46" i="13"/>
  <c r="L63" i="13"/>
  <c r="M63" i="13" s="1"/>
  <c r="L27" i="13"/>
  <c r="M27" i="13" s="1"/>
  <c r="L44" i="13"/>
  <c r="L19" i="13"/>
  <c r="L17" i="13"/>
  <c r="L25" i="13"/>
  <c r="L30" i="13"/>
  <c r="L47" i="13"/>
  <c r="L51" i="13"/>
  <c r="M51" i="13" s="1"/>
  <c r="L55" i="13"/>
  <c r="L40" i="13"/>
  <c r="L36" i="13"/>
  <c r="M36" i="13" s="1"/>
  <c r="L61" i="13"/>
  <c r="L22" i="13"/>
  <c r="L26" i="13"/>
  <c r="L34" i="13"/>
  <c r="L39" i="13"/>
  <c r="M39" i="13" s="1"/>
  <c r="L56" i="13"/>
  <c r="L60" i="13"/>
  <c r="L64" i="13"/>
  <c r="L53" i="13"/>
  <c r="L15" i="13"/>
  <c r="L18" i="13"/>
  <c r="L23" i="13"/>
  <c r="L31" i="13"/>
  <c r="L35" i="13"/>
  <c r="L43" i="13"/>
  <c r="L48" i="13"/>
  <c r="L68" i="12"/>
  <c r="L63" i="12"/>
  <c r="L46" i="12"/>
  <c r="L42" i="12"/>
  <c r="L38" i="12"/>
  <c r="L21" i="12"/>
  <c r="L16" i="12"/>
  <c r="L59" i="12"/>
  <c r="L54" i="12"/>
  <c r="L37" i="12"/>
  <c r="L33" i="12"/>
  <c r="L29" i="12"/>
  <c r="L62" i="12"/>
  <c r="L58" i="12"/>
  <c r="L45" i="12"/>
  <c r="L24" i="12"/>
  <c r="M24" i="12" s="1"/>
  <c r="L67" i="12"/>
  <c r="L50" i="12"/>
  <c r="L28" i="12"/>
  <c r="L20" i="12"/>
  <c r="L17" i="12"/>
  <c r="L66" i="12"/>
  <c r="M66" i="12" s="1"/>
  <c r="L61" i="12"/>
  <c r="L53" i="12"/>
  <c r="L49" i="12"/>
  <c r="L41" i="12"/>
  <c r="L36" i="12"/>
  <c r="M36" i="12" s="1"/>
  <c r="L19" i="12"/>
  <c r="L57" i="12"/>
  <c r="L52" i="12"/>
  <c r="L44" i="12"/>
  <c r="L40" i="12"/>
  <c r="L32" i="12"/>
  <c r="L27" i="12"/>
  <c r="M27" i="12" s="1"/>
  <c r="L15" i="12"/>
  <c r="M15" i="12" s="1"/>
  <c r="L60" i="12"/>
  <c r="L56" i="12"/>
  <c r="L34" i="12"/>
  <c r="L26" i="12"/>
  <c r="L22" i="12"/>
  <c r="L65" i="12"/>
  <c r="L48" i="12"/>
  <c r="M48" i="12" s="1"/>
  <c r="L43" i="12"/>
  <c r="L35" i="12"/>
  <c r="L31" i="12"/>
  <c r="L23" i="12"/>
  <c r="L18" i="12"/>
  <c r="M18" i="12" s="1"/>
  <c r="L64" i="12"/>
  <c r="L39" i="12"/>
  <c r="L55" i="12"/>
  <c r="L51" i="12"/>
  <c r="L47" i="12"/>
  <c r="L30" i="12"/>
  <c r="L25" i="12"/>
  <c r="N8" i="12"/>
  <c r="S9" i="12" s="1"/>
  <c r="M36" i="14" l="1"/>
  <c r="N15" i="14"/>
  <c r="S10" i="14"/>
  <c r="M27" i="14"/>
  <c r="M54" i="14"/>
  <c r="M45" i="14"/>
  <c r="M51" i="14"/>
  <c r="M42" i="14"/>
  <c r="N24" i="14"/>
  <c r="S11" i="14" s="1"/>
  <c r="N33" i="14"/>
  <c r="S12" i="14" s="1"/>
  <c r="M48" i="14"/>
  <c r="M39" i="14"/>
  <c r="N51" i="13"/>
  <c r="S14" i="13" s="1"/>
  <c r="M18" i="13"/>
  <c r="M30" i="13"/>
  <c r="M54" i="13"/>
  <c r="M45" i="13"/>
  <c r="N42" i="13" s="1"/>
  <c r="S13" i="13" s="1"/>
  <c r="M15" i="13"/>
  <c r="M21" i="13"/>
  <c r="M33" i="13"/>
  <c r="N33" i="13" s="1"/>
  <c r="S12" i="13" s="1"/>
  <c r="M24" i="13"/>
  <c r="M48" i="13"/>
  <c r="M60" i="13"/>
  <c r="N60" i="13" s="1"/>
  <c r="S15" i="13" s="1"/>
  <c r="M57" i="13"/>
  <c r="N24" i="12"/>
  <c r="S11" i="12" s="1"/>
  <c r="U9" i="12"/>
  <c r="T9" i="12"/>
  <c r="M45" i="12"/>
  <c r="M21" i="12"/>
  <c r="N15" i="12" s="1"/>
  <c r="S10" i="12" s="1"/>
  <c r="M30" i="12"/>
  <c r="M57" i="12"/>
  <c r="M60" i="12"/>
  <c r="N60" i="12" s="1"/>
  <c r="S15" i="12" s="1"/>
  <c r="M42" i="12"/>
  <c r="N42" i="12" s="1"/>
  <c r="S13" i="12" s="1"/>
  <c r="M51" i="12"/>
  <c r="N51" i="12" s="1"/>
  <c r="S14" i="12" s="1"/>
  <c r="M33" i="12"/>
  <c r="N33" i="12" s="1"/>
  <c r="S12" i="12" s="1"/>
  <c r="M63" i="12"/>
  <c r="M39" i="12"/>
  <c r="M54" i="12"/>
  <c r="V9" i="14" l="1"/>
  <c r="U9" i="14"/>
  <c r="U11" i="14"/>
  <c r="N42" i="14"/>
  <c r="S13" i="14" s="1"/>
  <c r="T11" i="14" s="1"/>
  <c r="V11" i="14" s="1"/>
  <c r="N51" i="14"/>
  <c r="S14" i="14" s="1"/>
  <c r="U13" i="13"/>
  <c r="U14" i="13"/>
  <c r="U15" i="13"/>
  <c r="T13" i="13"/>
  <c r="V12" i="13" s="1"/>
  <c r="N15" i="13"/>
  <c r="S10" i="13" s="1"/>
  <c r="N24" i="13"/>
  <c r="S11" i="13" s="1"/>
  <c r="U12" i="12"/>
  <c r="T12" i="12"/>
  <c r="V12" i="12" s="1"/>
  <c r="U14" i="12"/>
  <c r="V14" i="12"/>
  <c r="U11" i="13" l="1"/>
  <c r="T10" i="13"/>
  <c r="V9" i="13" s="1"/>
  <c r="U12" i="13"/>
  <c r="U10" i="13"/>
  <c r="S17" i="7" l="1"/>
  <c r="S15" i="7"/>
  <c r="S17" i="11"/>
  <c r="J41" i="11"/>
  <c r="J38" i="11"/>
  <c r="K38" i="11" s="1"/>
  <c r="J35" i="11"/>
  <c r="J32" i="11"/>
  <c r="J29" i="11"/>
  <c r="J26" i="11"/>
  <c r="J23" i="11"/>
  <c r="J20" i="11"/>
  <c r="K20" i="11" s="1"/>
  <c r="J17" i="11"/>
  <c r="S15" i="11"/>
  <c r="J14" i="11"/>
  <c r="J11" i="11"/>
  <c r="J8" i="11"/>
  <c r="S17" i="10"/>
  <c r="S27" i="10" s="1"/>
  <c r="S14" i="10"/>
  <c r="K32" i="10"/>
  <c r="J35" i="10"/>
  <c r="J32" i="10"/>
  <c r="J47" i="10"/>
  <c r="J44" i="10"/>
  <c r="K44" i="10" s="1"/>
  <c r="M10" i="10" s="1"/>
  <c r="J41" i="10"/>
  <c r="J38" i="10"/>
  <c r="J29" i="10"/>
  <c r="J26" i="10"/>
  <c r="J23" i="10"/>
  <c r="J20" i="10"/>
  <c r="J17" i="10"/>
  <c r="J14" i="10"/>
  <c r="J11" i="10"/>
  <c r="J8" i="10"/>
  <c r="S15" i="9"/>
  <c r="J29" i="9"/>
  <c r="J26" i="9"/>
  <c r="J47" i="9"/>
  <c r="J44" i="9"/>
  <c r="J41" i="9"/>
  <c r="J38" i="9"/>
  <c r="J35" i="9"/>
  <c r="J32" i="9"/>
  <c r="J23" i="9"/>
  <c r="J20" i="9"/>
  <c r="S18" i="9"/>
  <c r="J17" i="9"/>
  <c r="J14" i="9"/>
  <c r="J11" i="9"/>
  <c r="J8" i="9"/>
  <c r="S17" i="8"/>
  <c r="S15" i="8"/>
  <c r="S18" i="4"/>
  <c r="T16" i="4" s="1"/>
  <c r="J38" i="8"/>
  <c r="K38" i="8" s="1"/>
  <c r="J35" i="8"/>
  <c r="J32" i="8"/>
  <c r="J29" i="8"/>
  <c r="J26" i="8"/>
  <c r="J23" i="8"/>
  <c r="J20" i="8"/>
  <c r="J17" i="8"/>
  <c r="J14" i="8"/>
  <c r="J11" i="8"/>
  <c r="J8" i="8"/>
  <c r="J41" i="7"/>
  <c r="J38" i="7"/>
  <c r="J35" i="7"/>
  <c r="J32" i="7"/>
  <c r="K32" i="7" s="1"/>
  <c r="J29" i="7"/>
  <c r="J26" i="7"/>
  <c r="J23" i="7"/>
  <c r="J20" i="7"/>
  <c r="J17" i="7"/>
  <c r="J14" i="7"/>
  <c r="J11" i="7"/>
  <c r="J8" i="7"/>
  <c r="J41" i="4"/>
  <c r="J38" i="4"/>
  <c r="J35" i="4"/>
  <c r="J32" i="4"/>
  <c r="J29" i="4"/>
  <c r="J26" i="4"/>
  <c r="J23" i="4"/>
  <c r="J20" i="4"/>
  <c r="K20" i="4" s="1"/>
  <c r="J17" i="4"/>
  <c r="J14" i="4"/>
  <c r="K38" i="9" l="1"/>
  <c r="K20" i="9"/>
  <c r="M28" i="10"/>
  <c r="M41" i="10"/>
  <c r="N41" i="10" s="1"/>
  <c r="M33" i="10"/>
  <c r="M25" i="10"/>
  <c r="M17" i="10"/>
  <c r="M9" i="10"/>
  <c r="M24" i="10"/>
  <c r="M39" i="10"/>
  <c r="M32" i="10"/>
  <c r="M31" i="10"/>
  <c r="M15" i="10"/>
  <c r="K20" i="10"/>
  <c r="M38" i="10"/>
  <c r="M30" i="10"/>
  <c r="M22" i="10"/>
  <c r="M14" i="10"/>
  <c r="M40" i="10"/>
  <c r="N38" i="10" s="1"/>
  <c r="M16" i="10"/>
  <c r="M23" i="10"/>
  <c r="M37" i="10"/>
  <c r="M29" i="10"/>
  <c r="M21" i="10"/>
  <c r="M13" i="10"/>
  <c r="M12" i="10"/>
  <c r="M43" i="10"/>
  <c r="M19" i="10"/>
  <c r="M36" i="10"/>
  <c r="M20" i="10"/>
  <c r="M35" i="10"/>
  <c r="N35" i="10" s="1"/>
  <c r="M27" i="10"/>
  <c r="M11" i="10"/>
  <c r="K38" i="10"/>
  <c r="M42" i="10"/>
  <c r="M34" i="10"/>
  <c r="M26" i="10"/>
  <c r="M18" i="10"/>
  <c r="K26" i="11"/>
  <c r="K32" i="4"/>
  <c r="K38" i="4"/>
  <c r="M12" i="4" s="1"/>
  <c r="K8" i="8"/>
  <c r="K32" i="8"/>
  <c r="K14" i="7"/>
  <c r="K38" i="7"/>
  <c r="K20" i="7"/>
  <c r="K8" i="7"/>
  <c r="T16" i="7"/>
  <c r="K14" i="4"/>
  <c r="K26" i="4"/>
  <c r="K14" i="8"/>
  <c r="T15" i="8"/>
  <c r="K8" i="11"/>
  <c r="K32" i="11"/>
  <c r="K14" i="11"/>
  <c r="S24" i="11"/>
  <c r="M36" i="11"/>
  <c r="M34" i="11"/>
  <c r="M32" i="11"/>
  <c r="M30" i="11"/>
  <c r="M28" i="11"/>
  <c r="M26" i="11"/>
  <c r="M25" i="11"/>
  <c r="M19" i="11"/>
  <c r="M17" i="11"/>
  <c r="M15" i="11"/>
  <c r="M9" i="11"/>
  <c r="M21" i="11"/>
  <c r="M16" i="11"/>
  <c r="M13" i="11"/>
  <c r="M23" i="11"/>
  <c r="M14" i="11"/>
  <c r="M12" i="11"/>
  <c r="M8" i="11"/>
  <c r="M33" i="11"/>
  <c r="M27" i="11"/>
  <c r="M24" i="11"/>
  <c r="M22" i="11"/>
  <c r="M20" i="11"/>
  <c r="M11" i="11"/>
  <c r="M35" i="11"/>
  <c r="M29" i="11"/>
  <c r="M18" i="11"/>
  <c r="M37" i="11"/>
  <c r="M31" i="11"/>
  <c r="M10" i="11"/>
  <c r="K26" i="10"/>
  <c r="K8" i="10"/>
  <c r="K14" i="10"/>
  <c r="N20" i="10"/>
  <c r="M8" i="10"/>
  <c r="N8" i="10" s="1"/>
  <c r="K44" i="9"/>
  <c r="M12" i="9" s="1"/>
  <c r="M21" i="9"/>
  <c r="K14" i="9"/>
  <c r="M28" i="9"/>
  <c r="S25" i="9"/>
  <c r="K26" i="9"/>
  <c r="K8" i="9"/>
  <c r="K32" i="9"/>
  <c r="M8" i="9"/>
  <c r="M30" i="8"/>
  <c r="K20" i="8"/>
  <c r="K26" i="8"/>
  <c r="M26" i="8"/>
  <c r="M16" i="8"/>
  <c r="M10" i="8"/>
  <c r="M19" i="8"/>
  <c r="M27" i="8"/>
  <c r="M11" i="8"/>
  <c r="M25" i="8"/>
  <c r="K26" i="7"/>
  <c r="M33" i="4"/>
  <c r="M31" i="4"/>
  <c r="M27" i="4"/>
  <c r="M11" i="4"/>
  <c r="M32" i="4"/>
  <c r="M26" i="4"/>
  <c r="M10" i="4"/>
  <c r="M35" i="4"/>
  <c r="M29" i="4"/>
  <c r="M25" i="4"/>
  <c r="M21" i="4"/>
  <c r="M17" i="4"/>
  <c r="M13" i="4"/>
  <c r="M37" i="4"/>
  <c r="M23" i="4"/>
  <c r="M15" i="4"/>
  <c r="M36" i="4"/>
  <c r="M30" i="4"/>
  <c r="M22" i="4"/>
  <c r="M14" i="4"/>
  <c r="M8" i="4"/>
  <c r="M34" i="4"/>
  <c r="M28" i="4"/>
  <c r="M24" i="4"/>
  <c r="M20" i="4"/>
  <c r="M16" i="4"/>
  <c r="J11" i="4"/>
  <c r="M37" i="9" l="1"/>
  <c r="M18" i="9"/>
  <c r="N32" i="10"/>
  <c r="O32" i="10" s="1"/>
  <c r="M19" i="4"/>
  <c r="N17" i="4"/>
  <c r="M9" i="4"/>
  <c r="M18" i="4"/>
  <c r="M8" i="7"/>
  <c r="M10" i="7"/>
  <c r="M19" i="7"/>
  <c r="M35" i="7"/>
  <c r="M12" i="7"/>
  <c r="M28" i="7"/>
  <c r="M23" i="7"/>
  <c r="M13" i="7"/>
  <c r="M25" i="7"/>
  <c r="M9" i="7"/>
  <c r="M14" i="7"/>
  <c r="M30" i="7"/>
  <c r="M24" i="7"/>
  <c r="M29" i="7"/>
  <c r="M26" i="7"/>
  <c r="M31" i="7"/>
  <c r="M15" i="7"/>
  <c r="M16" i="7"/>
  <c r="M32" i="7"/>
  <c r="M37" i="7"/>
  <c r="M18" i="7"/>
  <c r="M36" i="7"/>
  <c r="M21" i="7"/>
  <c r="N20" i="7" s="1"/>
  <c r="M34" i="7"/>
  <c r="N32" i="7" s="1"/>
  <c r="M11" i="7"/>
  <c r="M27" i="7"/>
  <c r="M20" i="7"/>
  <c r="M17" i="7"/>
  <c r="M33" i="7"/>
  <c r="M22" i="7"/>
  <c r="N35" i="7"/>
  <c r="N20" i="4"/>
  <c r="N23" i="11"/>
  <c r="N11" i="11"/>
  <c r="N20" i="11"/>
  <c r="N14" i="11"/>
  <c r="N17" i="11"/>
  <c r="N29" i="11"/>
  <c r="N35" i="11"/>
  <c r="N8" i="11"/>
  <c r="N32" i="11"/>
  <c r="N26" i="11"/>
  <c r="N23" i="10"/>
  <c r="O20" i="10" s="1"/>
  <c r="N29" i="10"/>
  <c r="N14" i="10"/>
  <c r="O38" i="10"/>
  <c r="N11" i="10"/>
  <c r="O8" i="10" s="1"/>
  <c r="N17" i="10"/>
  <c r="N26" i="10"/>
  <c r="M34" i="9"/>
  <c r="M15" i="9"/>
  <c r="M31" i="9"/>
  <c r="M32" i="9"/>
  <c r="M9" i="9"/>
  <c r="N8" i="9" s="1"/>
  <c r="M25" i="9"/>
  <c r="M41" i="9"/>
  <c r="M22" i="9"/>
  <c r="M38" i="9"/>
  <c r="M19" i="9"/>
  <c r="M35" i="9"/>
  <c r="M20" i="9"/>
  <c r="N20" i="9" s="1"/>
  <c r="M36" i="9"/>
  <c r="M13" i="9"/>
  <c r="M29" i="9"/>
  <c r="M10" i="9"/>
  <c r="M26" i="9"/>
  <c r="M42" i="9"/>
  <c r="M23" i="9"/>
  <c r="N23" i="9" s="1"/>
  <c r="M39" i="9"/>
  <c r="M16" i="9"/>
  <c r="M24" i="9"/>
  <c r="M40" i="9"/>
  <c r="M17" i="9"/>
  <c r="M33" i="9"/>
  <c r="M14" i="9"/>
  <c r="M30" i="9"/>
  <c r="M11" i="9"/>
  <c r="M27" i="9"/>
  <c r="N26" i="9" s="1"/>
  <c r="M43" i="9"/>
  <c r="N35" i="9"/>
  <c r="M17" i="8"/>
  <c r="M23" i="8"/>
  <c r="M18" i="8"/>
  <c r="M34" i="8"/>
  <c r="M21" i="8"/>
  <c r="M8" i="8"/>
  <c r="M24" i="8"/>
  <c r="M32" i="8"/>
  <c r="M31" i="8"/>
  <c r="M9" i="8"/>
  <c r="M33" i="8"/>
  <c r="M29" i="8"/>
  <c r="N29" i="8" s="1"/>
  <c r="M12" i="8"/>
  <c r="M20" i="8"/>
  <c r="M28" i="8"/>
  <c r="N26" i="8" s="1"/>
  <c r="M36" i="8"/>
  <c r="M37" i="8"/>
  <c r="M15" i="8"/>
  <c r="M13" i="8"/>
  <c r="N11" i="8" s="1"/>
  <c r="M35" i="8"/>
  <c r="M14" i="8"/>
  <c r="M22" i="8"/>
  <c r="N23" i="4"/>
  <c r="N29" i="4"/>
  <c r="N11" i="4"/>
  <c r="N14" i="4"/>
  <c r="O14" i="4" s="1"/>
  <c r="N26" i="4"/>
  <c r="N35" i="4"/>
  <c r="N32" i="4"/>
  <c r="N17" i="9" l="1"/>
  <c r="N41" i="9"/>
  <c r="N14" i="9"/>
  <c r="N32" i="9"/>
  <c r="O32" i="9" s="1"/>
  <c r="N11" i="9"/>
  <c r="O8" i="9" s="1"/>
  <c r="N38" i="9"/>
  <c r="O38" i="9" s="1"/>
  <c r="N11" i="7"/>
  <c r="N14" i="7"/>
  <c r="N23" i="7"/>
  <c r="O20" i="7" s="1"/>
  <c r="N8" i="7"/>
  <c r="O8" i="7" s="1"/>
  <c r="N29" i="7"/>
  <c r="N17" i="7"/>
  <c r="O14" i="7" s="1"/>
  <c r="N26" i="7"/>
  <c r="O26" i="7" s="1"/>
  <c r="O32" i="7"/>
  <c r="O20" i="4"/>
  <c r="O26" i="4"/>
  <c r="N32" i="8"/>
  <c r="O20" i="11"/>
  <c r="O8" i="11"/>
  <c r="O14" i="11"/>
  <c r="O32" i="11"/>
  <c r="O26" i="11"/>
  <c r="O26" i="10"/>
  <c r="O14" i="10"/>
  <c r="N29" i="9"/>
  <c r="O26" i="9" s="1"/>
  <c r="O14" i="9"/>
  <c r="O20" i="9"/>
  <c r="N17" i="8"/>
  <c r="N14" i="8"/>
  <c r="N35" i="8"/>
  <c r="N8" i="8"/>
  <c r="O8" i="8" s="1"/>
  <c r="N23" i="8"/>
  <c r="O26" i="8"/>
  <c r="N20" i="8"/>
  <c r="O32" i="4"/>
  <c r="O32" i="8" l="1"/>
  <c r="O14" i="8"/>
  <c r="O20" i="8"/>
  <c r="J8" i="4"/>
  <c r="K8" i="4" s="1"/>
  <c r="N8" i="4" l="1"/>
  <c r="O8" i="4" s="1"/>
</calcChain>
</file>

<file path=xl/sharedStrings.xml><?xml version="1.0" encoding="utf-8"?>
<sst xmlns="http://schemas.openxmlformats.org/spreadsheetml/2006/main" count="1976" uniqueCount="71">
  <si>
    <t>capsid</t>
  </si>
  <si>
    <t>transgene</t>
  </si>
  <si>
    <t>mouse ID</t>
  </si>
  <si>
    <t>section #</t>
  </si>
  <si>
    <t>image #</t>
  </si>
  <si>
    <t>IntDen</t>
  </si>
  <si>
    <t>mag</t>
  </si>
  <si>
    <t>4x</t>
  </si>
  <si>
    <t>RP</t>
  </si>
  <si>
    <t>LP</t>
  </si>
  <si>
    <t>NP</t>
  </si>
  <si>
    <t>AAV9</t>
  </si>
  <si>
    <t>non injected control</t>
  </si>
  <si>
    <t>MPI avg</t>
  </si>
  <si>
    <t>MPI avg avg</t>
  </si>
  <si>
    <t>corrected total cell fluorescence AVG</t>
  </si>
  <si>
    <t>corrected total cell fluorescence AVG AVG</t>
  </si>
  <si>
    <t>mean</t>
  </si>
  <si>
    <t>stdev</t>
  </si>
  <si>
    <t>cc47</t>
  </si>
  <si>
    <t>area of image</t>
  </si>
  <si>
    <t>Mean pixel intensity (MPI)</t>
  </si>
  <si>
    <t>Average of 3 images taken from one section</t>
  </si>
  <si>
    <t>Average  of two sections per mouse (3 images taken per  section)</t>
  </si>
  <si>
    <t>Integrated Denisty from each image taken</t>
  </si>
  <si>
    <t>CTCF= Integrated Density – (Area of selected cell X Mean fluorescence of background readings)</t>
  </si>
  <si>
    <t>corrected total cell fluorescence (CTCF)</t>
  </si>
  <si>
    <t>Comments:</t>
  </si>
  <si>
    <t>Cre</t>
  </si>
  <si>
    <t>NP2</t>
  </si>
  <si>
    <t>LPLP</t>
  </si>
  <si>
    <t>sex</t>
  </si>
  <si>
    <t>female</t>
  </si>
  <si>
    <t>male</t>
  </si>
  <si>
    <t>cc47 F</t>
  </si>
  <si>
    <t>cc47 M</t>
  </si>
  <si>
    <t>AAV9 M</t>
  </si>
  <si>
    <t>AAV9 F</t>
  </si>
  <si>
    <t>1M</t>
  </si>
  <si>
    <t>2M</t>
  </si>
  <si>
    <t>3M</t>
  </si>
  <si>
    <t>FC</t>
  </si>
  <si>
    <t>Collated</t>
  </si>
  <si>
    <t>mock</t>
  </si>
  <si>
    <t>cre</t>
  </si>
  <si>
    <t>mean - mock</t>
  </si>
  <si>
    <t>AAV9 LP F</t>
  </si>
  <si>
    <t>AAV9 NP F</t>
  </si>
  <si>
    <t>AAV9 NP M</t>
  </si>
  <si>
    <t>cc47 LP M</t>
  </si>
  <si>
    <t>cc47 LPLP F</t>
  </si>
  <si>
    <t>LP F</t>
  </si>
  <si>
    <t>cc47 RP F</t>
  </si>
  <si>
    <t>NP F</t>
  </si>
  <si>
    <t>NP M</t>
  </si>
  <si>
    <t>LP M</t>
  </si>
  <si>
    <t>LPLP F</t>
  </si>
  <si>
    <t>RP F</t>
  </si>
  <si>
    <t>Mock</t>
  </si>
  <si>
    <t>Mid Dose Male 1</t>
  </si>
  <si>
    <t>Mid Dose Male 2</t>
  </si>
  <si>
    <t>Mid Dose Male 3</t>
  </si>
  <si>
    <t>mean-mock</t>
  </si>
  <si>
    <t>AAV9 M1</t>
  </si>
  <si>
    <t>AAV9 M2</t>
  </si>
  <si>
    <t>cc47 M1</t>
  </si>
  <si>
    <t>cc47 M2</t>
  </si>
  <si>
    <t>cc47 M3</t>
  </si>
  <si>
    <t>Low Dose Male 1</t>
  </si>
  <si>
    <t>Low Dose Male 2</t>
  </si>
  <si>
    <t>Low Dose Male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</si>
</sst>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/>
    <xf numFmtId="11" fontId="0" fillId="0" borderId="0" xfId="0" applyNumberFormat="1" applyFill="1"/>
    <xf numFmtId="11" fontId="2" fillId="0" borderId="0" xfId="0" applyNumberFormat="1" applyFont="1" applyFill="1"/>
    <xf numFmtId="0" fontId="3" fillId="0" borderId="0" xfId="0" applyFont="1" applyFill="1"/>
    <xf numFmtId="0" fontId="0" fillId="0" borderId="0" xfId="0" applyFill="1" applyAlignment="1">
      <alignment horizontal="center" wrapText="1"/>
    </xf>
    <xf numFmtId="11" fontId="0" fillId="0" borderId="0" xfId="0" applyNumberFormat="1" applyFill="1" applyAlignment="1">
      <alignment horizontal="center" wrapText="1"/>
    </xf>
    <xf numFmtId="0" fontId="0" fillId="0" borderId="0" xfId="0" applyNumberFormat="1" applyFill="1"/>
    <xf numFmtId="11" fontId="1" fillId="0" borderId="0" xfId="0" applyNumberFormat="1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6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High Dose Liver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'[1]High Dose Liver'!$R$9:$R$15</c:f>
              <c:strCache>
                <c:ptCount val="7"/>
                <c:pt idx="0">
                  <c:v>mock</c:v>
                </c:pt>
                <c:pt idx="1">
                  <c:v>AAV9 LP F</c:v>
                </c:pt>
                <c:pt idx="2">
                  <c:v>AAV9 NP F</c:v>
                </c:pt>
                <c:pt idx="3">
                  <c:v>AAV9 NP M</c:v>
                </c:pt>
                <c:pt idx="4">
                  <c:v>cc47 LP M</c:v>
                </c:pt>
                <c:pt idx="5">
                  <c:v>cc47 LPLP F</c:v>
                </c:pt>
                <c:pt idx="6">
                  <c:v>cc47 RP F</c:v>
                </c:pt>
              </c:strCache>
            </c:strRef>
          </c:cat>
          <c:val>
            <c:numRef>
              <c:f>'[1]High Dose Liver'!$S$9:$S$15</c:f>
              <c:numCache>
                <c:formatCode>General</c:formatCode>
                <c:ptCount val="7"/>
                <c:pt idx="0">
                  <c:v>363.27111107762903</c:v>
                </c:pt>
                <c:pt idx="1">
                  <c:v>10049656136.16</c:v>
                </c:pt>
                <c:pt idx="2">
                  <c:v>11124526500.715555</c:v>
                </c:pt>
                <c:pt idx="3">
                  <c:v>11636409156.159998</c:v>
                </c:pt>
                <c:pt idx="4">
                  <c:v>10991744282.048887</c:v>
                </c:pt>
                <c:pt idx="5">
                  <c:v>8846051973.8266678</c:v>
                </c:pt>
                <c:pt idx="6">
                  <c:v>10624169146.604445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4-4FBF-9812-46DDFA266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3168032"/>
        <c:axId val="563170000"/>
      </c:barChart>
      <c:catAx>
        <c:axId val="56316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170000"/>
        <c:crosses val="autoZero"/>
        <c:auto val="1"/>
        <c:lblAlgn val="ctr"/>
        <c:lblOffset val="100"/>
        <c:noMultiLvlLbl val="0"/>
      </c:catAx>
      <c:valAx>
        <c:axId val="5631700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16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'[1]Mid Dose Liver'!$U$9:$U$15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1437071733.6737642</c:v>
                  </c:pt>
                  <c:pt idx="2">
                    <c:v>1437071733.6737642</c:v>
                  </c:pt>
                  <c:pt idx="3">
                    <c:v>1437071733.6737642</c:v>
                  </c:pt>
                  <c:pt idx="4">
                    <c:v>2436123631.4964485</c:v>
                  </c:pt>
                  <c:pt idx="5">
                    <c:v>2436123631.4964485</c:v>
                  </c:pt>
                  <c:pt idx="6">
                    <c:v>2436123631.4964485</c:v>
                  </c:pt>
                </c:numCache>
              </c:numRef>
            </c:plus>
            <c:minus>
              <c:numRef>
                <c:f>'[1]Mid Dose Liver'!$U$9:$U$15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1437071733.6737642</c:v>
                  </c:pt>
                  <c:pt idx="2">
                    <c:v>1437071733.6737642</c:v>
                  </c:pt>
                  <c:pt idx="3">
                    <c:v>1437071733.6737642</c:v>
                  </c:pt>
                  <c:pt idx="4">
                    <c:v>2436123631.4964485</c:v>
                  </c:pt>
                  <c:pt idx="5">
                    <c:v>2436123631.4964485</c:v>
                  </c:pt>
                  <c:pt idx="6">
                    <c:v>2436123631.4964485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'[1]Mid Dose Liver'!$R$9:$R$15</c:f>
              <c:strCache>
                <c:ptCount val="7"/>
                <c:pt idx="0">
                  <c:v>Mock</c:v>
                </c:pt>
                <c:pt idx="1">
                  <c:v>AAV9</c:v>
                </c:pt>
                <c:pt idx="2">
                  <c:v>AAV9</c:v>
                </c:pt>
                <c:pt idx="3">
                  <c:v>AAV9</c:v>
                </c:pt>
                <c:pt idx="4">
                  <c:v>cc47</c:v>
                </c:pt>
                <c:pt idx="5">
                  <c:v>cc47</c:v>
                </c:pt>
                <c:pt idx="6">
                  <c:v>cc47</c:v>
                </c:pt>
              </c:strCache>
            </c:strRef>
          </c:cat>
          <c:val>
            <c:numRef>
              <c:f>'[1]Mid Dose Liver'!$S$9:$S$15</c:f>
              <c:numCache>
                <c:formatCode>General</c:formatCode>
                <c:ptCount val="7"/>
                <c:pt idx="0">
                  <c:v>363.27111107762903</c:v>
                </c:pt>
                <c:pt idx="1">
                  <c:v>3595822582.4933333</c:v>
                </c:pt>
                <c:pt idx="2">
                  <c:v>5911152327.1599998</c:v>
                </c:pt>
                <c:pt idx="3">
                  <c:v>3278712342.0488887</c:v>
                </c:pt>
                <c:pt idx="4">
                  <c:v>6500827752.7155542</c:v>
                </c:pt>
                <c:pt idx="5">
                  <c:v>5513267295.2711115</c:v>
                </c:pt>
                <c:pt idx="6">
                  <c:v>1875142599.9933333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4-4F12-8871-507824FE8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3350912"/>
        <c:axId val="563351568"/>
      </c:barChart>
      <c:catAx>
        <c:axId val="56335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351568"/>
        <c:crosses val="autoZero"/>
        <c:auto val="1"/>
        <c:lblAlgn val="ctr"/>
        <c:lblOffset val="100"/>
        <c:noMultiLvlLbl val="0"/>
      </c:catAx>
      <c:valAx>
        <c:axId val="56335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35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'[1]Low Dose Liver'!$R$9:$R$14</c:f>
              <c:strCache>
                <c:ptCount val="6"/>
                <c:pt idx="0">
                  <c:v>mock</c:v>
                </c:pt>
                <c:pt idx="1">
                  <c:v>AAV9 M1</c:v>
                </c:pt>
                <c:pt idx="2">
                  <c:v>AAV9 M2</c:v>
                </c:pt>
                <c:pt idx="3">
                  <c:v>cc47 M1</c:v>
                </c:pt>
                <c:pt idx="4">
                  <c:v>cc47 M2</c:v>
                </c:pt>
                <c:pt idx="5">
                  <c:v>cc47 M3</c:v>
                </c:pt>
              </c:strCache>
            </c:strRef>
          </c:cat>
          <c:val>
            <c:numRef>
              <c:f>'[1]Low Dose Liver'!$S$9:$S$14</c:f>
              <c:numCache>
                <c:formatCode>General</c:formatCode>
                <c:ptCount val="6"/>
                <c:pt idx="0">
                  <c:v>363.27111107762903</c:v>
                </c:pt>
                <c:pt idx="1">
                  <c:v>143449463.49333343</c:v>
                </c:pt>
                <c:pt idx="2">
                  <c:v>16009694.826666752</c:v>
                </c:pt>
                <c:pt idx="3">
                  <c:v>105042922.82666676</c:v>
                </c:pt>
                <c:pt idx="4">
                  <c:v>329532992.4933334</c:v>
                </c:pt>
                <c:pt idx="5">
                  <c:v>148550663.16000009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B-4FDC-9DB6-A45C605CF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583928"/>
        <c:axId val="193582288"/>
      </c:barChart>
      <c:catAx>
        <c:axId val="193583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82288"/>
        <c:crosses val="autoZero"/>
        <c:auto val="1"/>
        <c:lblAlgn val="ctr"/>
        <c:lblOffset val="100"/>
        <c:noMultiLvlLbl val="0"/>
      </c:catAx>
      <c:valAx>
        <c:axId val="19358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83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548821</xdr:colOff>
      <xdr:row>17</xdr:row>
      <xdr:rowOff>97973</xdr:rowOff>
    </xdr:from>
    <xdr:to>
      <xdr:col>20</xdr:col>
      <xdr:colOff>40821</xdr:colOff>
      <xdr:row>32</xdr:row>
      <xdr:rowOff>119744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C434A2-D22E-4FA8-BEE0-5E8A62FDA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476250</xdr:colOff>
      <xdr:row>15</xdr:row>
      <xdr:rowOff>97971</xdr:rowOff>
    </xdr:from>
    <xdr:to>
      <xdr:col>19</xdr:col>
      <xdr:colOff>1102178</xdr:colOff>
      <xdr:row>30</xdr:row>
      <xdr:rowOff>119742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29DC46-C479-4DFF-A6E6-23E878659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264933</xdr:colOff>
      <xdr:row>17</xdr:row>
      <xdr:rowOff>71921</xdr:rowOff>
    </xdr:from>
    <xdr:to>
      <xdr:col>21</xdr:col>
      <xdr:colOff>216087</xdr:colOff>
      <xdr:row>32</xdr:row>
      <xdr:rowOff>30889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37A384-1DD2-4D4D-B1F9-3D51B366C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jg34/Box/Asokan%20Lab/Leo/LB%20Fluorescence%20Quantification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w Dose Heart"/>
      <sheetName val="Mid Dose Heart"/>
      <sheetName val="High Dose Heart"/>
      <sheetName val="Mock Heart"/>
      <sheetName val="Low Dose Liver"/>
      <sheetName val="Mid Dose Liver"/>
      <sheetName val="High Dose Liver"/>
      <sheetName val="liver"/>
      <sheetName val="skel.musc "/>
      <sheetName val="Mock TA"/>
      <sheetName val="LD TA"/>
      <sheetName val="Low Dose TA"/>
      <sheetName val="Mid Dose TAs"/>
      <sheetName val="High Dose TAs"/>
      <sheetName val="Low Dose Cerebellum"/>
      <sheetName val="Mid Dose Cerebellum"/>
      <sheetName val="High Dose Cerebellum"/>
      <sheetName val="mock data"/>
      <sheetName val="Low Dose Hippocampus"/>
      <sheetName val="Mid Dose Hippocampus"/>
      <sheetName val="High Dose Hippocampus"/>
      <sheetName val="Low Dose Cortex"/>
      <sheetName val="Mid Dose Cortex"/>
      <sheetName val="High Dose Cortex"/>
      <sheetName val="Sheet39"/>
      <sheetName val="LD ctx (4)"/>
      <sheetName val="heart tiff with area"/>
    </sheetNames>
    <sheetDataSet>
      <sheetData sheetId="0"/>
      <sheetData sheetId="1"/>
      <sheetData sheetId="2"/>
      <sheetData sheetId="3"/>
      <sheetData sheetId="4">
        <row r="9">
          <cell r="R9" t="str">
            <v>mock</v>
          </cell>
          <cell r="S9">
            <v>363.27111107762903</v>
          </cell>
        </row>
        <row r="10">
          <cell r="R10" t="str">
            <v>AAV9 M1</v>
          </cell>
          <cell r="S10">
            <v>143449463.49333343</v>
          </cell>
        </row>
        <row r="11">
          <cell r="R11" t="str">
            <v>AAV9 M2</v>
          </cell>
          <cell r="S11">
            <v>16009694.826666752</v>
          </cell>
        </row>
        <row r="12">
          <cell r="R12" t="str">
            <v>cc47 M1</v>
          </cell>
          <cell r="S12">
            <v>105042922.82666676</v>
          </cell>
        </row>
        <row r="13">
          <cell r="R13" t="str">
            <v>cc47 M2</v>
          </cell>
          <cell r="S13">
            <v>329532992.4933334</v>
          </cell>
        </row>
        <row r="14">
          <cell r="R14" t="str">
            <v>cc47 M3</v>
          </cell>
          <cell r="S14">
            <v>148550663.16000009</v>
          </cell>
        </row>
      </sheetData>
      <sheetData sheetId="5">
        <row r="9">
          <cell r="R9" t="str">
            <v>Mock</v>
          </cell>
          <cell r="S9">
            <v>363.27111107762903</v>
          </cell>
          <cell r="U9">
            <v>0</v>
          </cell>
        </row>
        <row r="10">
          <cell r="R10" t="str">
            <v>AAV9</v>
          </cell>
          <cell r="S10">
            <v>3595822582.4933333</v>
          </cell>
          <cell r="U10">
            <v>1437071733.6737642</v>
          </cell>
        </row>
        <row r="11">
          <cell r="R11" t="str">
            <v>AAV9</v>
          </cell>
          <cell r="S11">
            <v>5911152327.1599998</v>
          </cell>
          <cell r="U11">
            <v>1437071733.6737642</v>
          </cell>
        </row>
        <row r="12">
          <cell r="R12" t="str">
            <v>AAV9</v>
          </cell>
          <cell r="S12">
            <v>3278712342.0488887</v>
          </cell>
          <cell r="U12">
            <v>1437071733.6737642</v>
          </cell>
        </row>
        <row r="13">
          <cell r="R13" t="str">
            <v>cc47</v>
          </cell>
          <cell r="S13">
            <v>6500827752.7155542</v>
          </cell>
          <cell r="U13">
            <v>2436123631.4964485</v>
          </cell>
        </row>
        <row r="14">
          <cell r="R14" t="str">
            <v>cc47</v>
          </cell>
          <cell r="S14">
            <v>5513267295.2711115</v>
          </cell>
          <cell r="U14">
            <v>2436123631.4964485</v>
          </cell>
        </row>
        <row r="15">
          <cell r="R15" t="str">
            <v>cc47</v>
          </cell>
          <cell r="S15">
            <v>1875142599.9933333</v>
          </cell>
          <cell r="U15">
            <v>2436123631.4964485</v>
          </cell>
        </row>
      </sheetData>
      <sheetData sheetId="6">
        <row r="9">
          <cell r="R9" t="str">
            <v>mock</v>
          </cell>
          <cell r="S9">
            <v>363.27111107762903</v>
          </cell>
          <cell r="T9">
            <v>363.27111107762903</v>
          </cell>
        </row>
        <row r="10">
          <cell r="R10" t="str">
            <v>AAV9 LP F</v>
          </cell>
          <cell r="S10">
            <v>10049656136.16</v>
          </cell>
        </row>
        <row r="11">
          <cell r="R11" t="str">
            <v>AAV9 NP F</v>
          </cell>
          <cell r="S11">
            <v>11124526500.715555</v>
          </cell>
        </row>
        <row r="12">
          <cell r="R12" t="str">
            <v>AAV9 NP M</v>
          </cell>
          <cell r="S12">
            <v>11636409156.159998</v>
          </cell>
        </row>
        <row r="13">
          <cell r="R13" t="str">
            <v>cc47 LP M</v>
          </cell>
          <cell r="S13">
            <v>10991744282.048887</v>
          </cell>
        </row>
        <row r="14">
          <cell r="R14" t="str">
            <v>cc47 LPLP F</v>
          </cell>
          <cell r="S14">
            <v>8846051973.8266678</v>
          </cell>
        </row>
        <row r="15">
          <cell r="R15" t="str">
            <v>cc47 RP F</v>
          </cell>
          <cell r="S15">
            <v>10624169146.604445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AF8F-01FE-4806-A5C4-5717CEC57C58}">
  <dimension ref="A1:S49"/>
  <sheetViews>
    <sheetView tabSelected="1" topLeftCell="A7" zoomScale="60" zoomScaleNormal="60" workbookViewId="0">
      <selection activeCell="S36" sqref="S36"/>
    </sheetView>
  </sheetViews>
  <sheetFormatPr defaultColWidth="9.140625" defaultRowHeight="15" x14ac:dyDescent="0.25"/>
  <cols>
    <col min="1" max="1" width="5.85546875" style="1" bestFit="1" customWidth="1"/>
    <col min="2" max="2" width="12" style="1" customWidth="1"/>
    <col min="3" max="3" width="11.28515625" style="1" bestFit="1" customWidth="1"/>
    <col min="4" max="4" width="11.140625" style="1" bestFit="1" customWidth="1"/>
    <col min="5" max="5" width="11.140625" style="1" customWidth="1"/>
    <col min="6" max="6" width="10.85546875" style="1" bestFit="1" customWidth="1"/>
    <col min="7" max="7" width="9.42578125" style="1" bestFit="1" customWidth="1"/>
    <col min="8" max="8" width="14.85546875" style="1" bestFit="1" customWidth="1"/>
    <col min="9" max="9" width="17.5703125" style="1" customWidth="1"/>
    <col min="10" max="11" width="19.42578125" style="1" customWidth="1"/>
    <col min="12" max="12" width="16.28515625" style="1" customWidth="1"/>
    <col min="13" max="13" width="16.140625" style="1" customWidth="1"/>
    <col min="14" max="15" width="13.28515625" style="1" customWidth="1"/>
    <col min="16" max="16" width="3" style="1" customWidth="1"/>
    <col min="17" max="17" width="14" style="1" bestFit="1" customWidth="1"/>
    <col min="18" max="18" width="23.42578125" style="5" customWidth="1"/>
    <col min="19" max="19" width="16.28515625" style="1" customWidth="1"/>
    <col min="20" max="16384" width="9.140625" style="1"/>
  </cols>
  <sheetData>
    <row r="1" spans="1:19" x14ac:dyDescent="0.25">
      <c r="I1" s="7" t="s">
        <v>27</v>
      </c>
      <c r="J1" s="16" t="s">
        <v>22</v>
      </c>
      <c r="K1" s="16" t="s">
        <v>23</v>
      </c>
      <c r="L1" s="16" t="s">
        <v>24</v>
      </c>
      <c r="M1" s="17" t="s">
        <v>25</v>
      </c>
      <c r="N1" s="16" t="s">
        <v>22</v>
      </c>
      <c r="O1" s="16" t="s">
        <v>23</v>
      </c>
      <c r="P1" s="8"/>
    </row>
    <row r="2" spans="1:19" x14ac:dyDescent="0.25">
      <c r="J2" s="16"/>
      <c r="K2" s="16"/>
      <c r="L2" s="16"/>
      <c r="M2" s="17"/>
      <c r="N2" s="16"/>
      <c r="O2" s="16"/>
    </row>
    <row r="3" spans="1:19" x14ac:dyDescent="0.25">
      <c r="J3" s="16"/>
      <c r="K3" s="16"/>
      <c r="L3" s="16"/>
      <c r="M3" s="17"/>
      <c r="N3" s="16"/>
      <c r="O3" s="16"/>
    </row>
    <row r="4" spans="1:19" x14ac:dyDescent="0.25">
      <c r="J4" s="16"/>
      <c r="K4" s="16"/>
      <c r="L4" s="16"/>
      <c r="M4" s="17"/>
      <c r="N4" s="16"/>
      <c r="O4" s="16"/>
    </row>
    <row r="5" spans="1:19" x14ac:dyDescent="0.25">
      <c r="J5" s="16"/>
      <c r="K5" s="16"/>
      <c r="L5" s="16"/>
      <c r="M5" s="17"/>
      <c r="N5" s="16"/>
      <c r="O5" s="16"/>
    </row>
    <row r="6" spans="1:19" x14ac:dyDescent="0.25">
      <c r="J6" s="16"/>
      <c r="K6" s="16"/>
      <c r="L6" s="16"/>
      <c r="M6" s="17"/>
      <c r="N6" s="16"/>
      <c r="O6" s="16"/>
    </row>
    <row r="7" spans="1:19" ht="60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31</v>
      </c>
      <c r="F7" s="1" t="s">
        <v>3</v>
      </c>
      <c r="G7" s="1" t="s">
        <v>4</v>
      </c>
      <c r="H7" s="1" t="s">
        <v>20</v>
      </c>
      <c r="I7" s="3" t="s">
        <v>21</v>
      </c>
      <c r="J7" s="3" t="s">
        <v>13</v>
      </c>
      <c r="K7" s="3" t="s">
        <v>14</v>
      </c>
      <c r="L7" s="3" t="s">
        <v>5</v>
      </c>
      <c r="M7" s="8" t="s">
        <v>26</v>
      </c>
      <c r="N7" s="8" t="s">
        <v>15</v>
      </c>
      <c r="O7" s="8" t="s">
        <v>16</v>
      </c>
    </row>
    <row r="8" spans="1:19" x14ac:dyDescent="0.25">
      <c r="A8" s="1" t="s">
        <v>7</v>
      </c>
      <c r="B8" s="1" t="s">
        <v>19</v>
      </c>
      <c r="C8" s="1" t="s">
        <v>28</v>
      </c>
      <c r="D8" s="1" t="s">
        <v>8</v>
      </c>
      <c r="E8" s="1" t="s">
        <v>32</v>
      </c>
      <c r="F8" s="1">
        <v>1</v>
      </c>
      <c r="G8" s="1">
        <v>1</v>
      </c>
      <c r="H8" s="1">
        <v>2903541</v>
      </c>
      <c r="I8" s="1">
        <v>2833.28</v>
      </c>
      <c r="J8" s="1">
        <f>AVERAGE(I8:I10)</f>
        <v>2871.1043333333332</v>
      </c>
      <c r="K8" s="1">
        <f>AVERAGE(J8,J11)</f>
        <v>2807.4483333333333</v>
      </c>
      <c r="L8" s="1">
        <v>8226543463</v>
      </c>
      <c r="M8" s="2">
        <f>L8-(H8*K$44)</f>
        <v>7661508577.3179998</v>
      </c>
      <c r="N8" s="1">
        <f>AVERAGE(M8:M10)</f>
        <v>7618028664.9379997</v>
      </c>
      <c r="O8" s="1">
        <f>AVERAGE(N8,N11)</f>
        <v>7416576482.4733334</v>
      </c>
    </row>
    <row r="9" spans="1:19" x14ac:dyDescent="0.25">
      <c r="A9" s="1" t="s">
        <v>7</v>
      </c>
      <c r="B9" s="1" t="s">
        <v>19</v>
      </c>
      <c r="C9" s="1" t="s">
        <v>28</v>
      </c>
      <c r="D9" s="1" t="s">
        <v>8</v>
      </c>
      <c r="E9" s="1" t="s">
        <v>32</v>
      </c>
      <c r="F9" s="1">
        <v>1</v>
      </c>
      <c r="G9" s="1">
        <v>2</v>
      </c>
      <c r="H9" s="1">
        <v>2738613</v>
      </c>
      <c r="I9" s="1">
        <v>2664.3449999999998</v>
      </c>
      <c r="L9" s="1">
        <v>7296609829</v>
      </c>
      <c r="M9" s="2">
        <f t="shared" ref="M9:M43" si="0">L9-(H9*K$44)</f>
        <v>6763670261.974</v>
      </c>
    </row>
    <row r="10" spans="1:19" x14ac:dyDescent="0.25">
      <c r="A10" s="1" t="s">
        <v>7</v>
      </c>
      <c r="B10" s="1" t="s">
        <v>19</v>
      </c>
      <c r="C10" s="1" t="s">
        <v>28</v>
      </c>
      <c r="D10" s="1" t="s">
        <v>8</v>
      </c>
      <c r="E10" s="1" t="s">
        <v>32</v>
      </c>
      <c r="F10" s="1">
        <v>1</v>
      </c>
      <c r="G10" s="1">
        <v>3</v>
      </c>
      <c r="H10" s="1">
        <v>2885539</v>
      </c>
      <c r="I10" s="1">
        <v>3115.6880000000001</v>
      </c>
      <c r="L10" s="1">
        <v>8990438816</v>
      </c>
      <c r="M10" s="2">
        <f t="shared" si="0"/>
        <v>8428907155.5220003</v>
      </c>
    </row>
    <row r="11" spans="1:19" x14ac:dyDescent="0.25">
      <c r="A11" s="1" t="s">
        <v>7</v>
      </c>
      <c r="B11" s="1" t="s">
        <v>19</v>
      </c>
      <c r="C11" s="1" t="s">
        <v>28</v>
      </c>
      <c r="D11" s="1" t="s">
        <v>8</v>
      </c>
      <c r="E11" s="1" t="s">
        <v>32</v>
      </c>
      <c r="F11" s="1">
        <v>2</v>
      </c>
      <c r="G11" s="1">
        <v>1</v>
      </c>
      <c r="H11" s="1">
        <v>2629723</v>
      </c>
      <c r="I11" s="1">
        <v>2921.9679999999998</v>
      </c>
      <c r="J11" s="1">
        <f>AVERAGE(I11:I13)</f>
        <v>2743.7923333333333</v>
      </c>
      <c r="L11" s="1">
        <v>7683966195</v>
      </c>
      <c r="M11" s="2">
        <f t="shared" si="0"/>
        <v>7172216839.7539997</v>
      </c>
      <c r="N11" s="1">
        <f>AVERAGE(M11:M13)</f>
        <v>7215124300.008667</v>
      </c>
    </row>
    <row r="12" spans="1:19" x14ac:dyDescent="0.25">
      <c r="A12" s="1" t="s">
        <v>7</v>
      </c>
      <c r="B12" s="1" t="s">
        <v>19</v>
      </c>
      <c r="C12" s="1" t="s">
        <v>28</v>
      </c>
      <c r="D12" s="1" t="s">
        <v>8</v>
      </c>
      <c r="E12" s="1" t="s">
        <v>32</v>
      </c>
      <c r="F12" s="1">
        <v>2</v>
      </c>
      <c r="G12" s="1">
        <v>2</v>
      </c>
      <c r="H12" s="1">
        <v>2797967</v>
      </c>
      <c r="I12" s="1">
        <v>2239.357</v>
      </c>
      <c r="L12" s="1">
        <v>6265646605</v>
      </c>
      <c r="M12" s="2">
        <f t="shared" si="0"/>
        <v>5721156630.8660002</v>
      </c>
    </row>
    <row r="13" spans="1:19" ht="30" x14ac:dyDescent="0.25">
      <c r="A13" s="1" t="s">
        <v>7</v>
      </c>
      <c r="B13" s="1" t="s">
        <v>19</v>
      </c>
      <c r="C13" s="1" t="s">
        <v>28</v>
      </c>
      <c r="D13" s="1" t="s">
        <v>8</v>
      </c>
      <c r="E13" s="1" t="s">
        <v>32</v>
      </c>
      <c r="F13" s="1">
        <v>2</v>
      </c>
      <c r="G13" s="1">
        <v>3</v>
      </c>
      <c r="H13" s="1">
        <v>3043697</v>
      </c>
      <c r="I13" s="1">
        <v>3070.0520000000001</v>
      </c>
      <c r="L13" s="1">
        <v>9344308953</v>
      </c>
      <c r="M13" s="2">
        <f t="shared" si="0"/>
        <v>8751999429.4060001</v>
      </c>
      <c r="Q13" s="1" t="s">
        <v>0</v>
      </c>
      <c r="R13" s="9" t="s">
        <v>16</v>
      </c>
      <c r="S13" s="8" t="s">
        <v>17</v>
      </c>
    </row>
    <row r="14" spans="1:19" x14ac:dyDescent="0.25">
      <c r="A14" s="1" t="s">
        <v>7</v>
      </c>
      <c r="B14" s="1" t="s">
        <v>19</v>
      </c>
      <c r="C14" s="1" t="s">
        <v>28</v>
      </c>
      <c r="D14" s="1" t="s">
        <v>30</v>
      </c>
      <c r="E14" s="1" t="s">
        <v>32</v>
      </c>
      <c r="F14" s="1">
        <v>1</v>
      </c>
      <c r="G14" s="1">
        <v>1</v>
      </c>
      <c r="H14" s="1">
        <v>3028610</v>
      </c>
      <c r="I14" s="1">
        <v>3247.8760000000002</v>
      </c>
      <c r="J14" s="1">
        <f>AVERAGE(I14:I16)</f>
        <v>3299.9576666666667</v>
      </c>
      <c r="K14" s="1">
        <f>AVERAGE(J14,J17)</f>
        <v>3241.7828333333337</v>
      </c>
      <c r="L14" s="1">
        <v>9836550887</v>
      </c>
      <c r="M14" s="2">
        <f t="shared" si="0"/>
        <v>9247177323.7800007</v>
      </c>
      <c r="N14" s="1">
        <f>AVERAGE(M14:M16)</f>
        <v>9345031363.6540012</v>
      </c>
      <c r="O14" s="1">
        <f>AVERAGE(N14,N17)</f>
        <v>9133573169.2926674</v>
      </c>
      <c r="S14" s="5"/>
    </row>
    <row r="15" spans="1:19" x14ac:dyDescent="0.25">
      <c r="A15" s="1" t="s">
        <v>7</v>
      </c>
      <c r="B15" s="1" t="s">
        <v>19</v>
      </c>
      <c r="C15" s="1" t="s">
        <v>28</v>
      </c>
      <c r="D15" s="1" t="s">
        <v>30</v>
      </c>
      <c r="E15" s="1" t="s">
        <v>32</v>
      </c>
      <c r="F15" s="1">
        <v>1</v>
      </c>
      <c r="G15" s="1">
        <v>2</v>
      </c>
      <c r="H15" s="1">
        <v>3120420</v>
      </c>
      <c r="I15" s="1">
        <v>3220.4789999999998</v>
      </c>
      <c r="L15" s="1">
        <v>10049245743</v>
      </c>
      <c r="M15" s="2">
        <f t="shared" si="0"/>
        <v>9442005770.1599998</v>
      </c>
      <c r="Q15" s="1" t="s">
        <v>36</v>
      </c>
      <c r="R15" s="5">
        <v>1879990741.9116669</v>
      </c>
      <c r="S15" s="5">
        <f>AVERAGE(R15:R17)</f>
        <v>2524090075.9046669</v>
      </c>
    </row>
    <row r="16" spans="1:19" x14ac:dyDescent="0.25">
      <c r="A16" s="1" t="s">
        <v>7</v>
      </c>
      <c r="B16" s="1" t="s">
        <v>19</v>
      </c>
      <c r="C16" s="1" t="s">
        <v>28</v>
      </c>
      <c r="D16" s="1" t="s">
        <v>30</v>
      </c>
      <c r="E16" s="1" t="s">
        <v>32</v>
      </c>
      <c r="F16" s="1">
        <v>1</v>
      </c>
      <c r="G16" s="1">
        <v>3</v>
      </c>
      <c r="H16" s="1">
        <v>2887289</v>
      </c>
      <c r="I16" s="1">
        <v>3431.518</v>
      </c>
      <c r="L16" s="1">
        <v>9907783211</v>
      </c>
      <c r="M16" s="2">
        <f t="shared" si="0"/>
        <v>9345910997.0219994</v>
      </c>
      <c r="Q16" s="1" t="s">
        <v>37</v>
      </c>
      <c r="R16" s="5">
        <v>3509269233.9813337</v>
      </c>
    </row>
    <row r="17" spans="1:19" x14ac:dyDescent="0.25">
      <c r="A17" s="1" t="s">
        <v>7</v>
      </c>
      <c r="B17" s="1" t="s">
        <v>19</v>
      </c>
      <c r="C17" s="1" t="s">
        <v>28</v>
      </c>
      <c r="D17" s="1" t="s">
        <v>30</v>
      </c>
      <c r="E17" s="1" t="s">
        <v>32</v>
      </c>
      <c r="F17" s="1">
        <v>2</v>
      </c>
      <c r="G17" s="1">
        <v>1</v>
      </c>
      <c r="H17" s="1">
        <v>3058239</v>
      </c>
      <c r="I17" s="1">
        <v>3307.25</v>
      </c>
      <c r="J17" s="1">
        <f>AVERAGE(I17:I19)</f>
        <v>3183.6080000000002</v>
      </c>
      <c r="L17" s="1">
        <v>10114360333</v>
      </c>
      <c r="M17" s="2">
        <f t="shared" si="0"/>
        <v>9519220907.1219997</v>
      </c>
      <c r="N17" s="1">
        <f>AVERAGE(M17:M19)</f>
        <v>8922114974.9313335</v>
      </c>
      <c r="Q17" s="1" t="s">
        <v>37</v>
      </c>
      <c r="R17" s="5">
        <v>2183010251.8210001</v>
      </c>
      <c r="S17" s="5"/>
    </row>
    <row r="18" spans="1:19" x14ac:dyDescent="0.25">
      <c r="A18" s="1" t="s">
        <v>7</v>
      </c>
      <c r="B18" s="1" t="s">
        <v>19</v>
      </c>
      <c r="C18" s="1" t="s">
        <v>28</v>
      </c>
      <c r="D18" s="1" t="s">
        <v>30</v>
      </c>
      <c r="E18" s="1" t="s">
        <v>32</v>
      </c>
      <c r="F18" s="1">
        <v>2</v>
      </c>
      <c r="G18" s="1">
        <v>2</v>
      </c>
      <c r="H18" s="1">
        <v>2776256</v>
      </c>
      <c r="I18" s="1">
        <v>3180.1860000000001</v>
      </c>
      <c r="L18" s="1">
        <v>8829009484</v>
      </c>
      <c r="M18" s="2">
        <f t="shared" si="0"/>
        <v>8288744513.8880005</v>
      </c>
      <c r="Q18" s="1" t="s">
        <v>34</v>
      </c>
      <c r="R18" s="5">
        <v>7416576482.4733334</v>
      </c>
      <c r="S18" s="5">
        <f>AVERAGE(R18:R20)</f>
        <v>9027133814.6905575</v>
      </c>
    </row>
    <row r="19" spans="1:19" x14ac:dyDescent="0.25">
      <c r="A19" s="1" t="s">
        <v>7</v>
      </c>
      <c r="B19" s="1" t="s">
        <v>19</v>
      </c>
      <c r="C19" s="1" t="s">
        <v>28</v>
      </c>
      <c r="D19" s="1" t="s">
        <v>30</v>
      </c>
      <c r="E19" s="1" t="s">
        <v>32</v>
      </c>
      <c r="F19" s="1">
        <v>2</v>
      </c>
      <c r="G19" s="1">
        <v>3</v>
      </c>
      <c r="H19" s="1">
        <v>3122708</v>
      </c>
      <c r="I19" s="1">
        <v>3063.3879999999999</v>
      </c>
      <c r="L19" s="1">
        <v>9566064726</v>
      </c>
      <c r="M19" s="2">
        <f t="shared" si="0"/>
        <v>8958379503.7840004</v>
      </c>
      <c r="Q19" s="1" t="s">
        <v>34</v>
      </c>
      <c r="R19" s="5">
        <v>9133573169.2926674</v>
      </c>
      <c r="S19" s="5"/>
    </row>
    <row r="20" spans="1:19" s="4" customFormat="1" x14ac:dyDescent="0.25">
      <c r="A20" s="1" t="s">
        <v>7</v>
      </c>
      <c r="B20" s="1" t="s">
        <v>19</v>
      </c>
      <c r="C20" s="1" t="s">
        <v>28</v>
      </c>
      <c r="D20" s="1" t="s">
        <v>9</v>
      </c>
      <c r="E20" s="1" t="s">
        <v>33</v>
      </c>
      <c r="F20" s="1">
        <v>1</v>
      </c>
      <c r="G20" s="1">
        <v>1</v>
      </c>
      <c r="H20" s="1">
        <v>3086772</v>
      </c>
      <c r="I20" s="1">
        <v>3869.4650000000001</v>
      </c>
      <c r="J20" s="1">
        <f>AVERAGE(I20:I22)</f>
        <v>3733.9923333333336</v>
      </c>
      <c r="K20" s="1">
        <f>AVERAGE(J20,J23)</f>
        <v>3647.8396666666667</v>
      </c>
      <c r="L20" s="1">
        <v>11944154820</v>
      </c>
      <c r="M20" s="2">
        <f t="shared" si="0"/>
        <v>11343462815.256001</v>
      </c>
      <c r="N20" s="1">
        <f>AVERAGE(M20:M22)</f>
        <v>10764219706.498667</v>
      </c>
      <c r="O20" s="1">
        <f>AVERAGE(N20,N23)</f>
        <v>10531251792.305668</v>
      </c>
      <c r="Q20" s="1" t="s">
        <v>35</v>
      </c>
      <c r="R20" s="5">
        <v>10531251792.305668</v>
      </c>
      <c r="S20" s="1"/>
    </row>
    <row r="21" spans="1:19" s="4" customFormat="1" x14ac:dyDescent="0.25">
      <c r="A21" s="1" t="s">
        <v>7</v>
      </c>
      <c r="B21" s="1" t="s">
        <v>19</v>
      </c>
      <c r="C21" s="1" t="s">
        <v>28</v>
      </c>
      <c r="D21" s="1" t="s">
        <v>9</v>
      </c>
      <c r="E21" s="1" t="s">
        <v>33</v>
      </c>
      <c r="F21" s="1">
        <v>1</v>
      </c>
      <c r="G21" s="1">
        <v>2</v>
      </c>
      <c r="H21" s="1">
        <v>2958551</v>
      </c>
      <c r="I21" s="1">
        <v>3528.4659999999999</v>
      </c>
      <c r="J21" s="1"/>
      <c r="K21" s="1"/>
      <c r="L21" s="1">
        <v>10439145696</v>
      </c>
      <c r="M21" s="2">
        <f t="shared" si="0"/>
        <v>9863405754.2980003</v>
      </c>
      <c r="N21" s="1"/>
      <c r="O21" s="1"/>
      <c r="Q21" s="1"/>
      <c r="R21" s="5"/>
      <c r="S21" s="1"/>
    </row>
    <row r="22" spans="1:19" s="4" customFormat="1" x14ac:dyDescent="0.25">
      <c r="A22" s="1" t="s">
        <v>7</v>
      </c>
      <c r="B22" s="1" t="s">
        <v>19</v>
      </c>
      <c r="C22" s="1" t="s">
        <v>28</v>
      </c>
      <c r="D22" s="1" t="s">
        <v>9</v>
      </c>
      <c r="E22" s="1" t="s">
        <v>33</v>
      </c>
      <c r="F22" s="1">
        <v>1</v>
      </c>
      <c r="G22" s="1">
        <v>3</v>
      </c>
      <c r="H22" s="1">
        <v>3071329</v>
      </c>
      <c r="I22" s="1">
        <v>3804.0459999999998</v>
      </c>
      <c r="J22" s="1"/>
      <c r="K22" s="1"/>
      <c r="L22" s="1">
        <v>11683477316</v>
      </c>
      <c r="M22" s="2">
        <f t="shared" si="0"/>
        <v>11085790549.941999</v>
      </c>
      <c r="N22" s="1"/>
      <c r="O22" s="1"/>
      <c r="Q22" s="1"/>
      <c r="R22" s="5"/>
      <c r="S22" s="5"/>
    </row>
    <row r="23" spans="1:19" s="4" customFormat="1" x14ac:dyDescent="0.25">
      <c r="A23" s="1" t="s">
        <v>7</v>
      </c>
      <c r="B23" s="1" t="s">
        <v>19</v>
      </c>
      <c r="C23" s="1" t="s">
        <v>28</v>
      </c>
      <c r="D23" s="1" t="s">
        <v>9</v>
      </c>
      <c r="E23" s="1" t="s">
        <v>33</v>
      </c>
      <c r="F23" s="1">
        <v>2</v>
      </c>
      <c r="G23" s="1">
        <v>1</v>
      </c>
      <c r="H23" s="1">
        <v>3103165</v>
      </c>
      <c r="I23" s="1">
        <v>3545.2060000000001</v>
      </c>
      <c r="J23" s="1">
        <f>AVERAGE(I23:I25)</f>
        <v>3561.6870000000004</v>
      </c>
      <c r="K23" s="1"/>
      <c r="L23" s="1">
        <v>11001359444</v>
      </c>
      <c r="M23" s="2">
        <f t="shared" si="0"/>
        <v>10397477328.67</v>
      </c>
      <c r="N23" s="1">
        <f>AVERAGE(M23:M25)</f>
        <v>10298283878.112667</v>
      </c>
      <c r="O23" s="1"/>
      <c r="Q23" s="1"/>
      <c r="R23" s="5"/>
      <c r="S23" s="1"/>
    </row>
    <row r="24" spans="1:19" s="4" customFormat="1" x14ac:dyDescent="0.25">
      <c r="A24" s="1" t="s">
        <v>7</v>
      </c>
      <c r="B24" s="1" t="s">
        <v>19</v>
      </c>
      <c r="C24" s="1" t="s">
        <v>28</v>
      </c>
      <c r="D24" s="1" t="s">
        <v>9</v>
      </c>
      <c r="E24" s="1" t="s">
        <v>33</v>
      </c>
      <c r="F24" s="1">
        <v>2</v>
      </c>
      <c r="G24" s="1">
        <v>2</v>
      </c>
      <c r="H24" s="1">
        <v>3076639</v>
      </c>
      <c r="I24" s="1">
        <v>3761.3780000000002</v>
      </c>
      <c r="J24" s="1"/>
      <c r="K24" s="1"/>
      <c r="L24" s="1">
        <v>11572402346</v>
      </c>
      <c r="M24" s="2">
        <f t="shared" si="0"/>
        <v>10973682243.322001</v>
      </c>
      <c r="N24" s="1"/>
      <c r="O24" s="1"/>
      <c r="Q24" s="1"/>
      <c r="R24" s="5"/>
      <c r="S24" s="1"/>
    </row>
    <row r="25" spans="1:19" s="4" customFormat="1" x14ac:dyDescent="0.25">
      <c r="A25" s="1" t="s">
        <v>7</v>
      </c>
      <c r="B25" s="1" t="s">
        <v>19</v>
      </c>
      <c r="C25" s="1" t="s">
        <v>28</v>
      </c>
      <c r="D25" s="1" t="s">
        <v>9</v>
      </c>
      <c r="E25" s="1" t="s">
        <v>33</v>
      </c>
      <c r="F25" s="1">
        <v>2</v>
      </c>
      <c r="G25" s="1">
        <v>3</v>
      </c>
      <c r="H25" s="1">
        <v>2991227</v>
      </c>
      <c r="I25" s="1">
        <v>3378.4769999999999</v>
      </c>
      <c r="J25" s="1"/>
      <c r="K25" s="1"/>
      <c r="L25" s="1">
        <v>10105790819</v>
      </c>
      <c r="M25" s="2">
        <f t="shared" si="0"/>
        <v>9523692062.3460007</v>
      </c>
      <c r="N25" s="1"/>
      <c r="O25" s="1"/>
      <c r="R25" s="6"/>
      <c r="S25" s="6">
        <f>S18/S15</f>
        <v>3.5763913106211609</v>
      </c>
    </row>
    <row r="26" spans="1:19" x14ac:dyDescent="0.25">
      <c r="A26" s="1" t="s">
        <v>7</v>
      </c>
      <c r="B26" s="1" t="s">
        <v>11</v>
      </c>
      <c r="C26" s="1" t="s">
        <v>28</v>
      </c>
      <c r="D26" s="1" t="s">
        <v>29</v>
      </c>
      <c r="E26" s="1" t="s">
        <v>33</v>
      </c>
      <c r="F26" s="1">
        <v>1</v>
      </c>
      <c r="G26" s="1">
        <v>1</v>
      </c>
      <c r="H26" s="1">
        <v>2268710</v>
      </c>
      <c r="I26" s="1">
        <v>1321.2670000000001</v>
      </c>
      <c r="J26" s="1">
        <f>AVERAGE(I26:I28)</f>
        <v>1756.7460000000001</v>
      </c>
      <c r="K26" s="1">
        <f>AVERAGE(J26,J29)</f>
        <v>2193.3423333333335</v>
      </c>
      <c r="L26" s="1">
        <v>2997572711</v>
      </c>
      <c r="M26" s="2">
        <f t="shared" si="0"/>
        <v>2556077207.5799999</v>
      </c>
      <c r="N26" s="1">
        <f>AVERAGE(M26:M28)</f>
        <v>1576562981.1626666</v>
      </c>
      <c r="O26" s="1">
        <f>AVERAGE(N26,N29)</f>
        <v>1879990741.9116669</v>
      </c>
    </row>
    <row r="27" spans="1:19" x14ac:dyDescent="0.25">
      <c r="A27" s="1" t="s">
        <v>7</v>
      </c>
      <c r="B27" s="1" t="s">
        <v>11</v>
      </c>
      <c r="C27" s="1" t="s">
        <v>28</v>
      </c>
      <c r="D27" s="1" t="s">
        <v>29</v>
      </c>
      <c r="E27" s="1" t="s">
        <v>33</v>
      </c>
      <c r="F27" s="1">
        <v>1</v>
      </c>
      <c r="G27" s="1">
        <v>2</v>
      </c>
      <c r="H27" s="1">
        <v>739505</v>
      </c>
      <c r="I27" s="1">
        <v>1774.537</v>
      </c>
      <c r="L27" s="1">
        <v>1312278831</v>
      </c>
      <c r="M27" s="2">
        <f t="shared" si="0"/>
        <v>1168369678.99</v>
      </c>
    </row>
    <row r="28" spans="1:19" x14ac:dyDescent="0.25">
      <c r="A28" s="1" t="s">
        <v>7</v>
      </c>
      <c r="B28" s="1" t="s">
        <v>11</v>
      </c>
      <c r="C28" s="1" t="s">
        <v>28</v>
      </c>
      <c r="D28" s="1" t="s">
        <v>29</v>
      </c>
      <c r="E28" s="1" t="s">
        <v>33</v>
      </c>
      <c r="F28" s="1">
        <v>1</v>
      </c>
      <c r="G28" s="1">
        <v>3</v>
      </c>
      <c r="H28" s="1">
        <v>507741</v>
      </c>
      <c r="I28" s="1">
        <v>2174.4340000000002</v>
      </c>
      <c r="L28" s="1">
        <v>1104049471</v>
      </c>
      <c r="M28" s="2">
        <f t="shared" si="0"/>
        <v>1005242056.918</v>
      </c>
    </row>
    <row r="29" spans="1:19" x14ac:dyDescent="0.25">
      <c r="A29" s="1" t="s">
        <v>7</v>
      </c>
      <c r="B29" s="1" t="s">
        <v>11</v>
      </c>
      <c r="C29" s="1" t="s">
        <v>28</v>
      </c>
      <c r="D29" s="1" t="s">
        <v>29</v>
      </c>
      <c r="E29" s="1" t="s">
        <v>33</v>
      </c>
      <c r="F29" s="1">
        <v>2</v>
      </c>
      <c r="G29" s="1">
        <v>1</v>
      </c>
      <c r="H29" s="1">
        <v>796459</v>
      </c>
      <c r="I29" s="1">
        <v>2446.5419999999999</v>
      </c>
      <c r="J29" s="1">
        <f>AVERAGE(I29:I31)</f>
        <v>2629.9386666666669</v>
      </c>
      <c r="L29" s="1">
        <v>1948570256</v>
      </c>
      <c r="M29" s="2">
        <f t="shared" si="0"/>
        <v>1793577741.6819999</v>
      </c>
      <c r="N29" s="1">
        <f>AVERAGE(M29:M31)</f>
        <v>2183418502.6606669</v>
      </c>
    </row>
    <row r="30" spans="1:19" x14ac:dyDescent="0.25">
      <c r="A30" s="1" t="s">
        <v>7</v>
      </c>
      <c r="B30" s="1" t="s">
        <v>11</v>
      </c>
      <c r="C30" s="1" t="s">
        <v>28</v>
      </c>
      <c r="D30" s="1" t="s">
        <v>29</v>
      </c>
      <c r="E30" s="1" t="s">
        <v>33</v>
      </c>
      <c r="F30" s="1">
        <v>2</v>
      </c>
      <c r="G30" s="1">
        <v>2</v>
      </c>
      <c r="H30" s="1">
        <v>848000</v>
      </c>
      <c r="I30" s="1">
        <v>2652.442</v>
      </c>
      <c r="L30" s="1">
        <v>2249270668</v>
      </c>
      <c r="M30" s="2">
        <f t="shared" si="0"/>
        <v>2084248172</v>
      </c>
    </row>
    <row r="31" spans="1:19" x14ac:dyDescent="0.25">
      <c r="A31" s="1" t="s">
        <v>7</v>
      </c>
      <c r="B31" s="1" t="s">
        <v>11</v>
      </c>
      <c r="C31" s="1" t="s">
        <v>28</v>
      </c>
      <c r="D31" s="1" t="s">
        <v>29</v>
      </c>
      <c r="E31" s="1" t="s">
        <v>33</v>
      </c>
      <c r="F31" s="1">
        <v>2</v>
      </c>
      <c r="G31" s="1">
        <v>3</v>
      </c>
      <c r="H31" s="1">
        <v>1029350</v>
      </c>
      <c r="I31" s="1">
        <v>2790.8319999999999</v>
      </c>
      <c r="L31" s="1">
        <v>2872743163</v>
      </c>
      <c r="M31" s="2">
        <f t="shared" si="0"/>
        <v>2672429594.3000002</v>
      </c>
    </row>
    <row r="32" spans="1:19" x14ac:dyDescent="0.25">
      <c r="A32" s="1" t="s">
        <v>7</v>
      </c>
      <c r="B32" s="1" t="s">
        <v>11</v>
      </c>
      <c r="C32" s="1" t="s">
        <v>28</v>
      </c>
      <c r="D32" s="1" t="s">
        <v>10</v>
      </c>
      <c r="E32" s="1" t="s">
        <v>32</v>
      </c>
      <c r="F32" s="1">
        <v>1</v>
      </c>
      <c r="G32" s="1">
        <v>1</v>
      </c>
      <c r="H32" s="1">
        <v>1116867</v>
      </c>
      <c r="I32" s="1">
        <v>2178.0169999999998</v>
      </c>
      <c r="J32" s="1">
        <f>AVERAGE(I26:I28)</f>
        <v>1756.7460000000001</v>
      </c>
      <c r="K32" s="1">
        <f>AVERAGE(J32,J35)</f>
        <v>2193.3423333333335</v>
      </c>
      <c r="L32" s="1">
        <v>2432555842</v>
      </c>
      <c r="M32" s="2">
        <f t="shared" si="0"/>
        <v>2215211290.066</v>
      </c>
      <c r="N32" s="1">
        <f>AVERAGE(M32:M34)</f>
        <v>2710768892.4613333</v>
      </c>
      <c r="O32" s="1">
        <f>AVERAGE(N32,N35)</f>
        <v>3509269233.9813337</v>
      </c>
    </row>
    <row r="33" spans="1:15" x14ac:dyDescent="0.25">
      <c r="A33" s="1" t="s">
        <v>7</v>
      </c>
      <c r="B33" s="1" t="s">
        <v>11</v>
      </c>
      <c r="C33" s="1" t="s">
        <v>28</v>
      </c>
      <c r="D33" s="1" t="s">
        <v>10</v>
      </c>
      <c r="E33" s="1" t="s">
        <v>32</v>
      </c>
      <c r="F33" s="1">
        <v>1</v>
      </c>
      <c r="G33" s="1">
        <v>2</v>
      </c>
      <c r="H33" s="1">
        <v>1487440</v>
      </c>
      <c r="I33" s="1">
        <v>2518.7109999999998</v>
      </c>
      <c r="L33" s="1">
        <v>3746432161</v>
      </c>
      <c r="M33" s="2">
        <f t="shared" si="0"/>
        <v>3456973362.1199999</v>
      </c>
    </row>
    <row r="34" spans="1:15" x14ac:dyDescent="0.25">
      <c r="A34" s="1" t="s">
        <v>7</v>
      </c>
      <c r="B34" s="1" t="s">
        <v>11</v>
      </c>
      <c r="C34" s="1" t="s">
        <v>28</v>
      </c>
      <c r="D34" s="1" t="s">
        <v>10</v>
      </c>
      <c r="E34" s="1" t="s">
        <v>32</v>
      </c>
      <c r="F34" s="1">
        <v>1</v>
      </c>
      <c r="G34" s="1">
        <v>3</v>
      </c>
      <c r="H34" s="1">
        <v>1228101</v>
      </c>
      <c r="I34" s="1">
        <v>2197.7939999999999</v>
      </c>
      <c r="L34" s="1">
        <v>2699112936</v>
      </c>
      <c r="M34" s="2">
        <f t="shared" si="0"/>
        <v>2460122025.198</v>
      </c>
    </row>
    <row r="35" spans="1:15" x14ac:dyDescent="0.25">
      <c r="A35" s="1" t="s">
        <v>7</v>
      </c>
      <c r="B35" s="1" t="s">
        <v>11</v>
      </c>
      <c r="C35" s="1" t="s">
        <v>28</v>
      </c>
      <c r="D35" s="1" t="s">
        <v>10</v>
      </c>
      <c r="E35" s="1" t="s">
        <v>32</v>
      </c>
      <c r="F35" s="1">
        <v>2</v>
      </c>
      <c r="G35" s="1">
        <v>1</v>
      </c>
      <c r="H35" s="1">
        <v>1660074</v>
      </c>
      <c r="I35" s="1">
        <v>2631.1669999999999</v>
      </c>
      <c r="J35" s="1">
        <f>AVERAGE(I29:I31)</f>
        <v>2629.9386666666669</v>
      </c>
      <c r="L35" s="1">
        <v>4367931240</v>
      </c>
      <c r="M35" s="2">
        <f t="shared" si="0"/>
        <v>4044877519.4520001</v>
      </c>
      <c r="N35" s="1">
        <f>AVERAGE(M35:M37)</f>
        <v>4307769575.5013342</v>
      </c>
    </row>
    <row r="36" spans="1:15" x14ac:dyDescent="0.25">
      <c r="A36" s="1" t="s">
        <v>7</v>
      </c>
      <c r="B36" s="1" t="s">
        <v>11</v>
      </c>
      <c r="C36" s="1" t="s">
        <v>28</v>
      </c>
      <c r="D36" s="1" t="s">
        <v>10</v>
      </c>
      <c r="E36" s="1" t="s">
        <v>32</v>
      </c>
      <c r="F36" s="1">
        <v>2</v>
      </c>
      <c r="G36" s="1">
        <v>2</v>
      </c>
      <c r="H36" s="1">
        <v>1478148</v>
      </c>
      <c r="I36" s="1">
        <v>2359.6469999999999</v>
      </c>
      <c r="L36" s="1">
        <v>3487907353</v>
      </c>
      <c r="M36" s="2">
        <f t="shared" si="0"/>
        <v>3200256795.9040003</v>
      </c>
    </row>
    <row r="37" spans="1:15" x14ac:dyDescent="0.25">
      <c r="A37" s="1" t="s">
        <v>7</v>
      </c>
      <c r="B37" s="1" t="s">
        <v>11</v>
      </c>
      <c r="C37" s="1" t="s">
        <v>28</v>
      </c>
      <c r="D37" s="1" t="s">
        <v>10</v>
      </c>
      <c r="E37" s="1" t="s">
        <v>32</v>
      </c>
      <c r="F37" s="1">
        <v>2</v>
      </c>
      <c r="G37" s="1">
        <v>3</v>
      </c>
      <c r="H37" s="1">
        <v>2094126</v>
      </c>
      <c r="I37" s="1">
        <v>2906.0790000000002</v>
      </c>
      <c r="L37" s="1">
        <v>6085695519</v>
      </c>
      <c r="M37" s="2">
        <f t="shared" si="0"/>
        <v>5678174411.1479998</v>
      </c>
    </row>
    <row r="38" spans="1:15" x14ac:dyDescent="0.25">
      <c r="A38" s="1" t="s">
        <v>7</v>
      </c>
      <c r="B38" s="1" t="s">
        <v>11</v>
      </c>
      <c r="C38" s="1" t="s">
        <v>28</v>
      </c>
      <c r="D38" s="1" t="s">
        <v>9</v>
      </c>
      <c r="E38" s="1" t="s">
        <v>32</v>
      </c>
      <c r="F38" s="1">
        <v>1</v>
      </c>
      <c r="G38" s="1">
        <v>1</v>
      </c>
      <c r="H38" s="1">
        <v>1057272</v>
      </c>
      <c r="I38" s="1">
        <v>2306.7489999999998</v>
      </c>
      <c r="J38" s="1">
        <f>AVERAGE(I38:I40)</f>
        <v>2259.0279999999998</v>
      </c>
      <c r="K38" s="1">
        <f>AVERAGE(J38,J41)</f>
        <v>2236.7815000000001</v>
      </c>
      <c r="L38" s="1">
        <v>2438861559</v>
      </c>
      <c r="M38" s="2">
        <f t="shared" si="0"/>
        <v>2233114313.256</v>
      </c>
      <c r="N38" s="1">
        <f>AVERAGE(M38:M40)</f>
        <v>2185860554.3166666</v>
      </c>
      <c r="O38" s="1">
        <f>AVERAGE(N38,N41)</f>
        <v>2183010251.8210001</v>
      </c>
    </row>
    <row r="39" spans="1:15" x14ac:dyDescent="0.25">
      <c r="A39" s="1" t="s">
        <v>7</v>
      </c>
      <c r="B39" s="1" t="s">
        <v>11</v>
      </c>
      <c r="C39" s="1" t="s">
        <v>28</v>
      </c>
      <c r="D39" s="1" t="s">
        <v>9</v>
      </c>
      <c r="E39" s="1" t="s">
        <v>32</v>
      </c>
      <c r="F39" s="1">
        <v>1</v>
      </c>
      <c r="G39" s="1">
        <v>2</v>
      </c>
      <c r="H39" s="1">
        <v>736744</v>
      </c>
      <c r="I39" s="1">
        <v>2294.991</v>
      </c>
      <c r="L39" s="1">
        <v>1690820763</v>
      </c>
      <c r="M39" s="2">
        <f t="shared" si="0"/>
        <v>1547448907.112</v>
      </c>
    </row>
    <row r="40" spans="1:15" x14ac:dyDescent="0.25">
      <c r="A40" s="1" t="s">
        <v>7</v>
      </c>
      <c r="B40" s="1" t="s">
        <v>11</v>
      </c>
      <c r="C40" s="1" t="s">
        <v>28</v>
      </c>
      <c r="D40" s="1" t="s">
        <v>9</v>
      </c>
      <c r="E40" s="1" t="s">
        <v>32</v>
      </c>
      <c r="F40" s="1">
        <v>1</v>
      </c>
      <c r="G40" s="1">
        <v>3</v>
      </c>
      <c r="H40" s="1">
        <v>1402009</v>
      </c>
      <c r="I40" s="1">
        <v>2175.3440000000001</v>
      </c>
      <c r="L40" s="1">
        <v>3049852198</v>
      </c>
      <c r="M40" s="2">
        <f t="shared" si="0"/>
        <v>2777018442.5819998</v>
      </c>
    </row>
    <row r="41" spans="1:15" x14ac:dyDescent="0.25">
      <c r="A41" s="1" t="s">
        <v>7</v>
      </c>
      <c r="B41" s="1" t="s">
        <v>11</v>
      </c>
      <c r="C41" s="1" t="s">
        <v>28</v>
      </c>
      <c r="D41" s="1" t="s">
        <v>9</v>
      </c>
      <c r="E41" s="1" t="s">
        <v>32</v>
      </c>
      <c r="F41" s="1">
        <v>2</v>
      </c>
      <c r="G41" s="1">
        <v>1</v>
      </c>
      <c r="H41" s="1">
        <v>1246462</v>
      </c>
      <c r="I41" s="1">
        <v>2165.2750000000001</v>
      </c>
      <c r="J41" s="1">
        <f>AVERAGE(I41:I43)</f>
        <v>2214.5349999999999</v>
      </c>
      <c r="L41" s="1">
        <v>2698933038</v>
      </c>
      <c r="M41" s="2">
        <f t="shared" si="0"/>
        <v>2456369039.8759999</v>
      </c>
      <c r="N41" s="1">
        <f>AVERAGE(M41:M43)</f>
        <v>2180159949.3253331</v>
      </c>
    </row>
    <row r="42" spans="1:15" x14ac:dyDescent="0.25">
      <c r="A42" s="1" t="s">
        <v>7</v>
      </c>
      <c r="B42" s="1" t="s">
        <v>11</v>
      </c>
      <c r="C42" s="1" t="s">
        <v>28</v>
      </c>
      <c r="D42" s="1" t="s">
        <v>9</v>
      </c>
      <c r="E42" s="1" t="s">
        <v>32</v>
      </c>
      <c r="F42" s="1">
        <v>2</v>
      </c>
      <c r="G42" s="1">
        <v>2</v>
      </c>
      <c r="H42" s="1">
        <v>620610</v>
      </c>
      <c r="I42" s="1">
        <v>2324.4029999999998</v>
      </c>
      <c r="L42" s="1">
        <v>1442547583</v>
      </c>
      <c r="M42" s="2">
        <f t="shared" si="0"/>
        <v>1321775635.78</v>
      </c>
    </row>
    <row r="43" spans="1:15" x14ac:dyDescent="0.25">
      <c r="A43" s="1" t="s">
        <v>7</v>
      </c>
      <c r="B43" s="1" t="s">
        <v>11</v>
      </c>
      <c r="C43" s="1" t="s">
        <v>28</v>
      </c>
      <c r="D43" s="1" t="s">
        <v>9</v>
      </c>
      <c r="E43" s="1" t="s">
        <v>32</v>
      </c>
      <c r="F43" s="1">
        <v>2</v>
      </c>
      <c r="G43" s="1">
        <v>3</v>
      </c>
      <c r="H43" s="1">
        <v>1409840</v>
      </c>
      <c r="I43" s="1">
        <v>2153.9270000000001</v>
      </c>
      <c r="L43" s="1">
        <v>3036692856</v>
      </c>
      <c r="M43" s="2">
        <f t="shared" si="0"/>
        <v>2762335172.3200002</v>
      </c>
    </row>
    <row r="44" spans="1:15" x14ac:dyDescent="0.25">
      <c r="A44" s="1" t="s">
        <v>7</v>
      </c>
      <c r="B44" s="1" t="s">
        <v>12</v>
      </c>
      <c r="E44" s="1" t="s">
        <v>33</v>
      </c>
      <c r="F44" s="1">
        <v>1</v>
      </c>
      <c r="H44" s="1">
        <v>10528</v>
      </c>
      <c r="I44" s="1">
        <v>206.745</v>
      </c>
      <c r="J44" s="1">
        <f>AVERAGE(I44:I46)</f>
        <v>201.54999999999998</v>
      </c>
      <c r="K44" s="1">
        <f>AVERAGE(J44,J47)</f>
        <v>194.60199999999998</v>
      </c>
      <c r="L44" s="1">
        <v>2176615</v>
      </c>
    </row>
    <row r="45" spans="1:15" x14ac:dyDescent="0.25">
      <c r="A45" s="1" t="s">
        <v>7</v>
      </c>
      <c r="B45" s="1" t="s">
        <v>12</v>
      </c>
      <c r="E45" s="1" t="s">
        <v>33</v>
      </c>
      <c r="F45" s="1">
        <v>1</v>
      </c>
      <c r="H45" s="1">
        <v>20880</v>
      </c>
      <c r="I45" s="1">
        <v>203.17599999999999</v>
      </c>
      <c r="L45" s="1">
        <v>4242323</v>
      </c>
    </row>
    <row r="46" spans="1:15" x14ac:dyDescent="0.25">
      <c r="A46" s="1" t="s">
        <v>7</v>
      </c>
      <c r="B46" s="1" t="s">
        <v>12</v>
      </c>
      <c r="E46" s="1" t="s">
        <v>33</v>
      </c>
      <c r="F46" s="1">
        <v>1</v>
      </c>
      <c r="H46" s="1">
        <v>24544</v>
      </c>
      <c r="I46" s="1">
        <v>194.72900000000001</v>
      </c>
      <c r="L46" s="1">
        <v>4779420</v>
      </c>
    </row>
    <row r="47" spans="1:15" x14ac:dyDescent="0.25">
      <c r="A47" s="1" t="s">
        <v>7</v>
      </c>
      <c r="B47" s="1" t="s">
        <v>12</v>
      </c>
      <c r="E47" s="1" t="s">
        <v>33</v>
      </c>
      <c r="F47" s="1">
        <v>2</v>
      </c>
      <c r="H47" s="1">
        <v>47472</v>
      </c>
      <c r="I47" s="1">
        <v>185.321</v>
      </c>
      <c r="J47" s="1">
        <f>AVERAGE(I47:I49)</f>
        <v>187.654</v>
      </c>
      <c r="L47" s="1">
        <v>8797543</v>
      </c>
    </row>
    <row r="48" spans="1:15" x14ac:dyDescent="0.25">
      <c r="A48" s="1" t="s">
        <v>7</v>
      </c>
      <c r="B48" s="1" t="s">
        <v>12</v>
      </c>
      <c r="E48" s="1" t="s">
        <v>33</v>
      </c>
      <c r="F48" s="1">
        <v>2</v>
      </c>
      <c r="H48" s="1">
        <v>21320</v>
      </c>
      <c r="I48" s="1">
        <v>190.98500000000001</v>
      </c>
      <c r="L48" s="1">
        <v>4071803</v>
      </c>
    </row>
    <row r="49" spans="1:12" x14ac:dyDescent="0.25">
      <c r="A49" s="1" t="s">
        <v>7</v>
      </c>
      <c r="B49" s="1" t="s">
        <v>12</v>
      </c>
      <c r="E49" s="1" t="s">
        <v>33</v>
      </c>
      <c r="F49" s="1">
        <v>2</v>
      </c>
      <c r="H49" s="1">
        <v>6396</v>
      </c>
      <c r="I49" s="1">
        <v>186.65600000000001</v>
      </c>
      <c r="L49" s="1">
        <v>1193850</v>
      </c>
    </row>
  </sheetData>
  <mergeCells count="6">
    <mergeCell ref="O1:O6"/>
    <mergeCell ref="J1:J6"/>
    <mergeCell ref="K1:K6"/>
    <mergeCell ref="L1:L6"/>
    <mergeCell ref="M1:M6"/>
    <mergeCell ref="N1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3E280-9BAA-46EB-85EF-2DB92C3DA153}">
  <dimension ref="A1:T77"/>
  <sheetViews>
    <sheetView topLeftCell="A7" zoomScale="60" zoomScaleNormal="60" workbookViewId="0">
      <selection activeCell="E61" sqref="A60:E61"/>
    </sheetView>
  </sheetViews>
  <sheetFormatPr defaultColWidth="9.140625" defaultRowHeight="15" x14ac:dyDescent="0.25"/>
  <cols>
    <col min="1" max="1" width="5.85546875" style="1" bestFit="1" customWidth="1"/>
    <col min="2" max="2" width="21.5703125" style="1" bestFit="1" customWidth="1"/>
    <col min="3" max="3" width="11.28515625" style="1" bestFit="1" customWidth="1"/>
    <col min="4" max="4" width="11.140625" style="1" bestFit="1" customWidth="1"/>
    <col min="5" max="5" width="11.140625" style="1" customWidth="1"/>
    <col min="6" max="6" width="10.85546875" style="1" bestFit="1" customWidth="1"/>
    <col min="7" max="7" width="9.42578125" style="1" bestFit="1" customWidth="1"/>
    <col min="8" max="8" width="14.85546875" style="1" bestFit="1" customWidth="1"/>
    <col min="9" max="9" width="27.5703125" style="1" bestFit="1" customWidth="1"/>
    <col min="10" max="11" width="19.42578125" style="1" customWidth="1"/>
    <col min="12" max="12" width="16.28515625" style="1" customWidth="1"/>
    <col min="13" max="13" width="16.140625" style="1" customWidth="1"/>
    <col min="14" max="16" width="13.28515625" style="1" customWidth="1"/>
    <col min="17" max="17" width="14" style="1" bestFit="1" customWidth="1"/>
    <col min="18" max="18" width="37.28515625" style="5" customWidth="1"/>
    <col min="19" max="19" width="16.28515625" style="1" customWidth="1"/>
    <col min="20" max="20" width="13.28515625" style="1" bestFit="1" customWidth="1"/>
    <col min="21" max="21" width="19.140625" style="1" bestFit="1" customWidth="1"/>
    <col min="22" max="22" width="18" style="1" customWidth="1"/>
    <col min="23" max="16384" width="9.140625" style="1"/>
  </cols>
  <sheetData>
    <row r="1" spans="1:20" x14ac:dyDescent="0.25">
      <c r="A1" s="2"/>
      <c r="B1" s="2"/>
      <c r="C1" s="2"/>
      <c r="D1" s="2"/>
      <c r="E1" s="2"/>
      <c r="F1" s="2"/>
      <c r="G1" s="2"/>
      <c r="H1" s="2"/>
      <c r="I1" s="13" t="s">
        <v>27</v>
      </c>
      <c r="J1" s="18" t="s">
        <v>22</v>
      </c>
      <c r="K1" s="18" t="s">
        <v>23</v>
      </c>
      <c r="L1" s="18" t="s">
        <v>24</v>
      </c>
      <c r="M1" s="19" t="s">
        <v>25</v>
      </c>
      <c r="N1" s="18" t="s">
        <v>22</v>
      </c>
      <c r="O1" s="18" t="s">
        <v>23</v>
      </c>
      <c r="P1" s="8"/>
    </row>
    <row r="2" spans="1:20" x14ac:dyDescent="0.25">
      <c r="A2" s="2"/>
      <c r="B2" s="2"/>
      <c r="C2" s="2"/>
      <c r="D2" s="2"/>
      <c r="E2" s="2"/>
      <c r="F2" s="2"/>
      <c r="G2" s="2"/>
      <c r="H2" s="2"/>
      <c r="I2" s="2"/>
      <c r="J2" s="18"/>
      <c r="K2" s="18"/>
      <c r="L2" s="18"/>
      <c r="M2" s="19"/>
      <c r="N2" s="18"/>
      <c r="O2" s="18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18"/>
      <c r="K3" s="18"/>
      <c r="L3" s="18"/>
      <c r="M3" s="19"/>
      <c r="N3" s="18"/>
      <c r="O3" s="18"/>
    </row>
    <row r="4" spans="1:20" x14ac:dyDescent="0.25">
      <c r="A4" s="2"/>
      <c r="B4" s="2"/>
      <c r="C4" s="2"/>
      <c r="D4" s="2"/>
      <c r="E4" s="2"/>
      <c r="F4" s="2"/>
      <c r="G4" s="2"/>
      <c r="H4" s="2"/>
      <c r="I4" s="2"/>
      <c r="J4" s="18"/>
      <c r="K4" s="18"/>
      <c r="L4" s="18"/>
      <c r="M4" s="19"/>
      <c r="N4" s="18"/>
      <c r="O4" s="18"/>
    </row>
    <row r="5" spans="1:20" x14ac:dyDescent="0.25">
      <c r="A5" s="2"/>
      <c r="B5" s="2"/>
      <c r="C5" s="2"/>
      <c r="D5" s="2"/>
      <c r="E5" s="2"/>
      <c r="F5" s="2"/>
      <c r="G5" s="2"/>
      <c r="H5" s="2"/>
      <c r="I5" s="2"/>
      <c r="J5" s="18"/>
      <c r="K5" s="18"/>
      <c r="L5" s="18"/>
      <c r="M5" s="19"/>
      <c r="N5" s="18"/>
      <c r="O5" s="18"/>
    </row>
    <row r="6" spans="1:20" x14ac:dyDescent="0.25">
      <c r="A6" s="2"/>
      <c r="B6" s="2"/>
      <c r="C6" s="2"/>
      <c r="D6" s="2"/>
      <c r="E6" s="2"/>
      <c r="F6" s="2"/>
      <c r="G6" s="2"/>
      <c r="H6" s="2"/>
      <c r="I6" s="2"/>
      <c r="J6" s="18"/>
      <c r="K6" s="18"/>
      <c r="L6" s="18"/>
      <c r="M6" s="19"/>
      <c r="N6" s="18"/>
      <c r="O6" s="18"/>
    </row>
    <row r="7" spans="1:20" ht="60" x14ac:dyDescent="0.25">
      <c r="A7" s="2" t="s">
        <v>6</v>
      </c>
      <c r="B7" s="2" t="s">
        <v>0</v>
      </c>
      <c r="C7" s="2" t="s">
        <v>1</v>
      </c>
      <c r="D7" s="2" t="s">
        <v>2</v>
      </c>
      <c r="E7" s="2" t="s">
        <v>31</v>
      </c>
      <c r="F7" s="2" t="s">
        <v>3</v>
      </c>
      <c r="G7" s="2" t="s">
        <v>4</v>
      </c>
      <c r="H7" s="2" t="s">
        <v>20</v>
      </c>
      <c r="I7" s="14" t="s">
        <v>21</v>
      </c>
      <c r="J7" s="14" t="s">
        <v>13</v>
      </c>
      <c r="K7" s="14" t="s">
        <v>14</v>
      </c>
      <c r="L7" s="14" t="s">
        <v>5</v>
      </c>
      <c r="M7" s="15" t="s">
        <v>26</v>
      </c>
      <c r="N7" s="15" t="s">
        <v>15</v>
      </c>
      <c r="O7" s="15" t="s">
        <v>16</v>
      </c>
    </row>
    <row r="8" spans="1:20" x14ac:dyDescent="0.25">
      <c r="A8" s="2" t="s">
        <v>7</v>
      </c>
      <c r="B8" s="2" t="s">
        <v>19</v>
      </c>
      <c r="C8" s="2" t="s">
        <v>28</v>
      </c>
      <c r="D8" s="2" t="s">
        <v>38</v>
      </c>
      <c r="E8" s="2" t="s">
        <v>33</v>
      </c>
      <c r="F8" s="2">
        <v>1</v>
      </c>
      <c r="G8" s="2">
        <v>1</v>
      </c>
      <c r="H8" s="2">
        <v>415217</v>
      </c>
      <c r="I8" s="2">
        <v>1513.931</v>
      </c>
      <c r="J8" s="2">
        <f>AVERAGE(I8:I10)</f>
        <v>1567.91</v>
      </c>
      <c r="K8" s="2">
        <f>AVERAGE(J8,J11)</f>
        <v>1672.7153333333333</v>
      </c>
      <c r="L8" s="2">
        <v>628610092</v>
      </c>
      <c r="M8" s="11">
        <f>L8-(H8*K$44)</f>
        <v>516394998.83950001</v>
      </c>
      <c r="N8" s="2">
        <f>AVERAGE(M8:M10)</f>
        <v>611038549.07466662</v>
      </c>
      <c r="O8" s="2">
        <f>AVERAGE(N8,N11)</f>
        <v>633518715.18108332</v>
      </c>
    </row>
    <row r="9" spans="1:20" x14ac:dyDescent="0.25">
      <c r="A9" s="2" t="s">
        <v>7</v>
      </c>
      <c r="B9" s="2" t="s">
        <v>19</v>
      </c>
      <c r="C9" s="2" t="s">
        <v>28</v>
      </c>
      <c r="D9" s="2" t="s">
        <v>38</v>
      </c>
      <c r="E9" s="2" t="s">
        <v>33</v>
      </c>
      <c r="F9" s="2">
        <v>1</v>
      </c>
      <c r="G9" s="2">
        <v>2</v>
      </c>
      <c r="H9" s="2">
        <v>468791</v>
      </c>
      <c r="I9" s="2">
        <v>1601.155</v>
      </c>
      <c r="J9" s="2"/>
      <c r="K9" s="2"/>
      <c r="L9" s="2">
        <v>750607088</v>
      </c>
      <c r="M9" s="11">
        <f t="shared" ref="M9:M43" si="0">L9-(H9*K$44)</f>
        <v>623913273.1085</v>
      </c>
      <c r="N9" s="2"/>
      <c r="O9" s="2"/>
    </row>
    <row r="10" spans="1:20" x14ac:dyDescent="0.25">
      <c r="A10" s="2" t="s">
        <v>7</v>
      </c>
      <c r="B10" s="2" t="s">
        <v>19</v>
      </c>
      <c r="C10" s="2" t="s">
        <v>28</v>
      </c>
      <c r="D10" s="2" t="s">
        <v>38</v>
      </c>
      <c r="E10" s="2" t="s">
        <v>33</v>
      </c>
      <c r="F10" s="2">
        <v>1</v>
      </c>
      <c r="G10" s="2">
        <v>3</v>
      </c>
      <c r="H10" s="2">
        <v>525496</v>
      </c>
      <c r="I10" s="2">
        <v>1588.644</v>
      </c>
      <c r="J10" s="2"/>
      <c r="K10" s="2"/>
      <c r="L10" s="2">
        <v>834826085</v>
      </c>
      <c r="M10" s="11">
        <f t="shared" si="0"/>
        <v>692807375.27600002</v>
      </c>
      <c r="N10" s="2"/>
      <c r="O10" s="2"/>
    </row>
    <row r="11" spans="1:20" x14ac:dyDescent="0.25">
      <c r="A11" s="2" t="s">
        <v>7</v>
      </c>
      <c r="B11" s="2" t="s">
        <v>19</v>
      </c>
      <c r="C11" s="2" t="s">
        <v>28</v>
      </c>
      <c r="D11" s="2" t="s">
        <v>38</v>
      </c>
      <c r="E11" s="2" t="s">
        <v>33</v>
      </c>
      <c r="F11" s="2">
        <v>2</v>
      </c>
      <c r="G11" s="2">
        <v>1</v>
      </c>
      <c r="H11" s="2">
        <v>380971</v>
      </c>
      <c r="I11" s="2">
        <v>1832.2249999999999</v>
      </c>
      <c r="J11" s="2">
        <f>AVERAGE(I11:I13)</f>
        <v>1777.5206666666666</v>
      </c>
      <c r="K11" s="2"/>
      <c r="L11" s="2">
        <v>698024507</v>
      </c>
      <c r="M11" s="11">
        <f t="shared" si="0"/>
        <v>595064617.93849993</v>
      </c>
      <c r="N11" s="2">
        <f>AVERAGE(M11:M13)</f>
        <v>655998881.28750002</v>
      </c>
      <c r="O11" s="2"/>
    </row>
    <row r="12" spans="1:20" x14ac:dyDescent="0.25">
      <c r="A12" s="2" t="s">
        <v>7</v>
      </c>
      <c r="B12" s="2" t="s">
        <v>19</v>
      </c>
      <c r="C12" s="2" t="s">
        <v>28</v>
      </c>
      <c r="D12" s="2" t="s">
        <v>38</v>
      </c>
      <c r="E12" s="2" t="s">
        <v>33</v>
      </c>
      <c r="F12" s="2">
        <v>2</v>
      </c>
      <c r="G12" s="2">
        <v>2</v>
      </c>
      <c r="H12" s="2">
        <v>455501</v>
      </c>
      <c r="I12" s="2">
        <v>1749.4849999999999</v>
      </c>
      <c r="J12" s="2"/>
      <c r="K12" s="2"/>
      <c r="L12" s="2">
        <v>796892354</v>
      </c>
      <c r="M12" s="11">
        <f t="shared" si="0"/>
        <v>673790247.99349999</v>
      </c>
      <c r="N12" s="2"/>
      <c r="O12" s="2"/>
    </row>
    <row r="13" spans="1:20" ht="30" x14ac:dyDescent="0.25">
      <c r="A13" s="2" t="s">
        <v>7</v>
      </c>
      <c r="B13" s="2" t="s">
        <v>19</v>
      </c>
      <c r="C13" s="2" t="s">
        <v>28</v>
      </c>
      <c r="D13" s="2" t="s">
        <v>38</v>
      </c>
      <c r="E13" s="2" t="s">
        <v>33</v>
      </c>
      <c r="F13" s="2">
        <v>2</v>
      </c>
      <c r="G13" s="2">
        <v>3</v>
      </c>
      <c r="H13" s="2">
        <v>472203</v>
      </c>
      <c r="I13" s="2">
        <v>1750.8520000000001</v>
      </c>
      <c r="J13" s="2"/>
      <c r="K13" s="2"/>
      <c r="L13" s="2">
        <v>826757708</v>
      </c>
      <c r="M13" s="11">
        <f t="shared" si="0"/>
        <v>699141777.93050003</v>
      </c>
      <c r="N13" s="2"/>
      <c r="O13" s="2"/>
      <c r="Q13" s="1" t="s">
        <v>0</v>
      </c>
      <c r="R13" s="9" t="s">
        <v>16</v>
      </c>
      <c r="S13" s="8" t="s">
        <v>17</v>
      </c>
      <c r="T13" s="8" t="s">
        <v>18</v>
      </c>
    </row>
    <row r="14" spans="1:20" x14ac:dyDescent="0.25">
      <c r="A14" s="2" t="s">
        <v>7</v>
      </c>
      <c r="B14" s="2" t="s">
        <v>19</v>
      </c>
      <c r="C14" s="2" t="s">
        <v>28</v>
      </c>
      <c r="D14" s="2" t="s">
        <v>39</v>
      </c>
      <c r="E14" s="2" t="s">
        <v>33</v>
      </c>
      <c r="F14" s="2">
        <v>1</v>
      </c>
      <c r="G14" s="2">
        <v>1</v>
      </c>
      <c r="H14" s="2">
        <v>798757</v>
      </c>
      <c r="I14" s="2">
        <v>2220.7860000000001</v>
      </c>
      <c r="J14" s="2">
        <f>AVERAGE(I14:I16)</f>
        <v>2084.6309999999999</v>
      </c>
      <c r="K14" s="2">
        <f>AVERAGE(J14,J17)</f>
        <v>1839.2779999999998</v>
      </c>
      <c r="L14" s="2">
        <v>1773868120</v>
      </c>
      <c r="M14" s="11">
        <f t="shared" si="0"/>
        <v>1557998848.8295</v>
      </c>
      <c r="N14" s="2">
        <f>AVERAGE(M14:M16)</f>
        <v>997685764.81983328</v>
      </c>
      <c r="O14" s="2">
        <f>AVERAGE(N14,N17)</f>
        <v>878265711.53358316</v>
      </c>
      <c r="Q14" s="1" t="s">
        <v>36</v>
      </c>
      <c r="R14" s="5">
        <v>345352667.07091665</v>
      </c>
      <c r="S14" s="5">
        <f>AVERAGE(R14:R16)</f>
        <v>364326380.20655555</v>
      </c>
    </row>
    <row r="15" spans="1:20" x14ac:dyDescent="0.25">
      <c r="A15" s="2" t="s">
        <v>7</v>
      </c>
      <c r="B15" s="2" t="s">
        <v>19</v>
      </c>
      <c r="C15" s="2" t="s">
        <v>28</v>
      </c>
      <c r="D15" s="2" t="s">
        <v>39</v>
      </c>
      <c r="E15" s="2" t="s">
        <v>33</v>
      </c>
      <c r="F15" s="2">
        <v>1</v>
      </c>
      <c r="G15" s="2">
        <v>2</v>
      </c>
      <c r="H15" s="2">
        <v>455456</v>
      </c>
      <c r="I15" s="2">
        <v>2235.712</v>
      </c>
      <c r="J15" s="2"/>
      <c r="K15" s="2"/>
      <c r="L15" s="2">
        <v>1018268312</v>
      </c>
      <c r="M15" s="11">
        <f t="shared" si="0"/>
        <v>895178367.53600001</v>
      </c>
      <c r="N15" s="2"/>
      <c r="O15" s="2"/>
      <c r="Q15" s="1" t="s">
        <v>36</v>
      </c>
      <c r="R15" s="5">
        <v>546300753.91408324</v>
      </c>
    </row>
    <row r="16" spans="1:20" x14ac:dyDescent="0.25">
      <c r="A16" s="2" t="s">
        <v>7</v>
      </c>
      <c r="B16" s="2" t="s">
        <v>19</v>
      </c>
      <c r="C16" s="2" t="s">
        <v>28</v>
      </c>
      <c r="D16" s="2" t="s">
        <v>39</v>
      </c>
      <c r="E16" s="2" t="s">
        <v>33</v>
      </c>
      <c r="F16" s="2">
        <v>1</v>
      </c>
      <c r="G16" s="2">
        <v>3</v>
      </c>
      <c r="H16" s="2">
        <v>353524</v>
      </c>
      <c r="I16" s="2">
        <v>1797.395</v>
      </c>
      <c r="J16" s="2"/>
      <c r="K16" s="2"/>
      <c r="L16" s="2">
        <v>635422237</v>
      </c>
      <c r="M16" s="11">
        <f t="shared" si="0"/>
        <v>539880078.09399998</v>
      </c>
      <c r="N16" s="2"/>
      <c r="O16" s="2"/>
      <c r="Q16" s="1" t="s">
        <v>36</v>
      </c>
      <c r="R16" s="5">
        <v>201325719.63466668</v>
      </c>
    </row>
    <row r="17" spans="1:20" x14ac:dyDescent="0.25">
      <c r="A17" s="2" t="s">
        <v>7</v>
      </c>
      <c r="B17" s="2" t="s">
        <v>19</v>
      </c>
      <c r="C17" s="2" t="s">
        <v>28</v>
      </c>
      <c r="D17" s="2" t="s">
        <v>39</v>
      </c>
      <c r="E17" s="2" t="s">
        <v>33</v>
      </c>
      <c r="F17" s="2">
        <v>2</v>
      </c>
      <c r="G17" s="2">
        <v>1</v>
      </c>
      <c r="H17" s="2">
        <v>298591</v>
      </c>
      <c r="I17" s="2">
        <v>1664.1420000000001</v>
      </c>
      <c r="J17" s="2">
        <f>AVERAGE(I17:I19)</f>
        <v>1593.925</v>
      </c>
      <c r="K17" s="2"/>
      <c r="L17" s="2">
        <v>496897912</v>
      </c>
      <c r="M17" s="11">
        <f t="shared" si="0"/>
        <v>416201753.40850002</v>
      </c>
      <c r="N17" s="2">
        <f>AVERAGE(M17:M19)</f>
        <v>758845658.24733317</v>
      </c>
      <c r="O17" s="2"/>
      <c r="Q17" s="1" t="s">
        <v>35</v>
      </c>
      <c r="R17" s="5">
        <v>633518715.18108332</v>
      </c>
      <c r="S17" s="5">
        <f>AVERAGE(R17:R19)</f>
        <v>675732931.33924997</v>
      </c>
    </row>
    <row r="18" spans="1:20" x14ac:dyDescent="0.25">
      <c r="A18" s="2" t="s">
        <v>7</v>
      </c>
      <c r="B18" s="2" t="s">
        <v>19</v>
      </c>
      <c r="C18" s="2" t="s">
        <v>28</v>
      </c>
      <c r="D18" s="2" t="s">
        <v>39</v>
      </c>
      <c r="E18" s="2" t="s">
        <v>33</v>
      </c>
      <c r="F18" s="2">
        <v>2</v>
      </c>
      <c r="G18" s="2">
        <v>2</v>
      </c>
      <c r="H18" s="2">
        <v>651346</v>
      </c>
      <c r="I18" s="2">
        <v>1553.3920000000001</v>
      </c>
      <c r="J18" s="2"/>
      <c r="K18" s="2"/>
      <c r="L18" s="2">
        <v>1011795493</v>
      </c>
      <c r="M18" s="11">
        <f t="shared" si="0"/>
        <v>835765002.75099993</v>
      </c>
      <c r="N18" s="2"/>
      <c r="O18" s="2"/>
      <c r="Q18" s="1" t="s">
        <v>35</v>
      </c>
      <c r="R18" s="5">
        <v>878265711.53358316</v>
      </c>
    </row>
    <row r="19" spans="1:20" x14ac:dyDescent="0.25">
      <c r="A19" s="2" t="s">
        <v>7</v>
      </c>
      <c r="B19" s="2" t="s">
        <v>19</v>
      </c>
      <c r="C19" s="2" t="s">
        <v>28</v>
      </c>
      <c r="D19" s="2" t="s">
        <v>39</v>
      </c>
      <c r="E19" s="2" t="s">
        <v>33</v>
      </c>
      <c r="F19" s="2">
        <v>2</v>
      </c>
      <c r="G19" s="2">
        <v>3</v>
      </c>
      <c r="H19" s="2">
        <v>791795</v>
      </c>
      <c r="I19" s="2">
        <v>1564.241</v>
      </c>
      <c r="J19" s="2"/>
      <c r="K19" s="2"/>
      <c r="L19" s="2">
        <v>1238557964</v>
      </c>
      <c r="M19" s="11">
        <f t="shared" si="0"/>
        <v>1024570218.5825</v>
      </c>
      <c r="N19" s="2"/>
      <c r="O19" s="2"/>
      <c r="Q19" s="1" t="s">
        <v>35</v>
      </c>
      <c r="R19" s="5">
        <v>515414367.3030833</v>
      </c>
      <c r="S19" s="5"/>
    </row>
    <row r="20" spans="1:20" s="4" customFormat="1" x14ac:dyDescent="0.25">
      <c r="A20" s="2" t="s">
        <v>7</v>
      </c>
      <c r="B20" s="2" t="s">
        <v>19</v>
      </c>
      <c r="C20" s="2" t="s">
        <v>28</v>
      </c>
      <c r="D20" s="2" t="s">
        <v>40</v>
      </c>
      <c r="E20" s="2" t="s">
        <v>33</v>
      </c>
      <c r="F20" s="2">
        <v>1</v>
      </c>
      <c r="G20" s="2">
        <v>1</v>
      </c>
      <c r="H20" s="2">
        <v>328116</v>
      </c>
      <c r="I20" s="2">
        <v>1629.26</v>
      </c>
      <c r="J20" s="2">
        <f>AVERAGE(I20:I22)</f>
        <v>1526.9526666666668</v>
      </c>
      <c r="K20" s="2">
        <f>AVERAGE(J20,J23)</f>
        <v>1571.5818333333334</v>
      </c>
      <c r="L20" s="2">
        <v>534586222</v>
      </c>
      <c r="M20" s="11">
        <f t="shared" si="0"/>
        <v>445910740.24599999</v>
      </c>
      <c r="N20" s="2">
        <f>AVERAGE(M20:M22)</f>
        <v>569389629.59383333</v>
      </c>
      <c r="O20" s="2">
        <f>AVERAGE(N20,N23)</f>
        <v>515414367.3030833</v>
      </c>
      <c r="Q20" s="1"/>
      <c r="R20" s="5"/>
      <c r="S20" s="1"/>
      <c r="T20" s="1"/>
    </row>
    <row r="21" spans="1:20" s="4" customFormat="1" x14ac:dyDescent="0.25">
      <c r="A21" s="2" t="s">
        <v>7</v>
      </c>
      <c r="B21" s="2" t="s">
        <v>19</v>
      </c>
      <c r="C21" s="2" t="s">
        <v>28</v>
      </c>
      <c r="D21" s="2" t="s">
        <v>40</v>
      </c>
      <c r="E21" s="2" t="s">
        <v>33</v>
      </c>
      <c r="F21" s="2">
        <v>1</v>
      </c>
      <c r="G21" s="2">
        <v>2</v>
      </c>
      <c r="H21" s="2">
        <v>397934</v>
      </c>
      <c r="I21" s="2">
        <v>1543.681</v>
      </c>
      <c r="J21" s="2"/>
      <c r="K21" s="2"/>
      <c r="L21" s="2">
        <v>614283111</v>
      </c>
      <c r="M21" s="11">
        <f t="shared" si="0"/>
        <v>506738860.92900002</v>
      </c>
      <c r="N21" s="2"/>
      <c r="O21" s="2"/>
      <c r="Q21" s="1"/>
      <c r="R21" s="5"/>
      <c r="S21" s="1"/>
      <c r="T21" s="1"/>
    </row>
    <row r="22" spans="1:20" s="4" customFormat="1" x14ac:dyDescent="0.25">
      <c r="A22" s="2" t="s">
        <v>7</v>
      </c>
      <c r="B22" s="2" t="s">
        <v>19</v>
      </c>
      <c r="C22" s="2" t="s">
        <v>28</v>
      </c>
      <c r="D22" s="2" t="s">
        <v>40</v>
      </c>
      <c r="E22" s="2" t="s">
        <v>33</v>
      </c>
      <c r="F22" s="2">
        <v>1</v>
      </c>
      <c r="G22" s="2">
        <v>3</v>
      </c>
      <c r="H22" s="2">
        <v>664099</v>
      </c>
      <c r="I22" s="2">
        <v>1407.9169999999999</v>
      </c>
      <c r="J22" s="2"/>
      <c r="K22" s="2"/>
      <c r="L22" s="2">
        <v>934996359</v>
      </c>
      <c r="M22" s="11">
        <f t="shared" si="0"/>
        <v>755519287.60650003</v>
      </c>
      <c r="N22" s="2"/>
      <c r="O22" s="2"/>
      <c r="Q22" s="1"/>
      <c r="R22" s="5"/>
      <c r="S22" s="5"/>
      <c r="T22" s="1"/>
    </row>
    <row r="23" spans="1:20" s="4" customFormat="1" x14ac:dyDescent="0.25">
      <c r="A23" s="2" t="s">
        <v>7</v>
      </c>
      <c r="B23" s="2" t="s">
        <v>19</v>
      </c>
      <c r="C23" s="2" t="s">
        <v>28</v>
      </c>
      <c r="D23" s="2" t="s">
        <v>40</v>
      </c>
      <c r="E23" s="2" t="s">
        <v>33</v>
      </c>
      <c r="F23" s="2">
        <v>2</v>
      </c>
      <c r="G23" s="2">
        <v>1</v>
      </c>
      <c r="H23" s="2">
        <v>410704</v>
      </c>
      <c r="I23" s="2">
        <v>1556.2149999999999</v>
      </c>
      <c r="J23" s="2">
        <f>AVERAGE(I23:I25)</f>
        <v>1616.211</v>
      </c>
      <c r="K23" s="2"/>
      <c r="L23" s="2">
        <v>639143533</v>
      </c>
      <c r="M23" s="11">
        <f t="shared" si="0"/>
        <v>528148107.42400002</v>
      </c>
      <c r="N23" s="2">
        <f>AVERAGE(M23:M25)</f>
        <v>461439105.01233333</v>
      </c>
      <c r="O23" s="2"/>
      <c r="Q23" s="1"/>
      <c r="R23" s="5"/>
      <c r="S23" s="1"/>
      <c r="T23" s="1"/>
    </row>
    <row r="24" spans="1:20" s="4" customFormat="1" x14ac:dyDescent="0.25">
      <c r="A24" s="2" t="s">
        <v>7</v>
      </c>
      <c r="B24" s="2" t="s">
        <v>19</v>
      </c>
      <c r="C24" s="2" t="s">
        <v>28</v>
      </c>
      <c r="D24" s="2" t="s">
        <v>40</v>
      </c>
      <c r="E24" s="2" t="s">
        <v>33</v>
      </c>
      <c r="F24" s="2">
        <v>2</v>
      </c>
      <c r="G24" s="2">
        <v>2</v>
      </c>
      <c r="H24" s="2">
        <v>202511</v>
      </c>
      <c r="I24" s="2">
        <v>1720.2909999999999</v>
      </c>
      <c r="J24" s="2"/>
      <c r="K24" s="2"/>
      <c r="L24" s="2">
        <v>348377897</v>
      </c>
      <c r="M24" s="11">
        <f t="shared" si="0"/>
        <v>293647982.9285</v>
      </c>
      <c r="N24" s="2"/>
      <c r="O24" s="2"/>
      <c r="R24" s="6"/>
      <c r="S24" s="1"/>
      <c r="T24" s="1"/>
    </row>
    <row r="25" spans="1:20" s="4" customFormat="1" x14ac:dyDescent="0.25">
      <c r="A25" s="2" t="s">
        <v>7</v>
      </c>
      <c r="B25" s="2" t="s">
        <v>19</v>
      </c>
      <c r="C25" s="2" t="s">
        <v>28</v>
      </c>
      <c r="D25" s="2" t="s">
        <v>40</v>
      </c>
      <c r="E25" s="2" t="s">
        <v>33</v>
      </c>
      <c r="F25" s="2">
        <v>2</v>
      </c>
      <c r="G25" s="2">
        <v>3</v>
      </c>
      <c r="H25" s="2">
        <v>432087</v>
      </c>
      <c r="I25" s="2">
        <v>1572.127</v>
      </c>
      <c r="J25" s="2"/>
      <c r="K25" s="2"/>
      <c r="L25" s="2">
        <v>679295545</v>
      </c>
      <c r="M25" s="11">
        <f t="shared" si="0"/>
        <v>562521224.68449998</v>
      </c>
      <c r="N25" s="2"/>
      <c r="O25" s="2"/>
      <c r="Q25" s="1"/>
      <c r="R25" s="5"/>
    </row>
    <row r="26" spans="1:20" x14ac:dyDescent="0.25">
      <c r="A26" s="2" t="s">
        <v>7</v>
      </c>
      <c r="B26" s="2" t="s">
        <v>11</v>
      </c>
      <c r="C26" s="2" t="s">
        <v>28</v>
      </c>
      <c r="D26" s="2" t="s">
        <v>38</v>
      </c>
      <c r="E26" s="2" t="s">
        <v>33</v>
      </c>
      <c r="F26" s="2">
        <v>1</v>
      </c>
      <c r="G26" s="2">
        <v>1</v>
      </c>
      <c r="H26" s="2">
        <v>234876</v>
      </c>
      <c r="I26" s="2">
        <v>2101.6590000000001</v>
      </c>
      <c r="J26" s="2">
        <f>AVERAGE(I26:I28)</f>
        <v>2082.3476666666666</v>
      </c>
      <c r="K26" s="2">
        <f>AVERAGE(J26,J29)</f>
        <v>2152.1618333333336</v>
      </c>
      <c r="L26" s="2">
        <v>493629217</v>
      </c>
      <c r="M26" s="11">
        <f t="shared" si="0"/>
        <v>430152451.30599999</v>
      </c>
      <c r="N26" s="2">
        <f>AVERAGE(M26:M28)</f>
        <v>354089545.92750001</v>
      </c>
      <c r="O26" s="2">
        <f>AVERAGE(N26,N29)</f>
        <v>345352667.07091665</v>
      </c>
    </row>
    <row r="27" spans="1:20" x14ac:dyDescent="0.25">
      <c r="A27" s="2" t="s">
        <v>7</v>
      </c>
      <c r="B27" s="2" t="s">
        <v>11</v>
      </c>
      <c r="C27" s="2" t="s">
        <v>28</v>
      </c>
      <c r="D27" s="2" t="s">
        <v>38</v>
      </c>
      <c r="E27" s="2" t="s">
        <v>33</v>
      </c>
      <c r="F27" s="2">
        <v>1</v>
      </c>
      <c r="G27" s="2">
        <v>2</v>
      </c>
      <c r="H27" s="2">
        <v>191324</v>
      </c>
      <c r="I27" s="2">
        <v>2104.9490000000001</v>
      </c>
      <c r="J27" s="2"/>
      <c r="K27" s="2"/>
      <c r="L27" s="2">
        <v>402727300</v>
      </c>
      <c r="M27" s="11">
        <f t="shared" si="0"/>
        <v>351020745.39399999</v>
      </c>
      <c r="N27" s="2"/>
      <c r="O27" s="2"/>
      <c r="S27" s="5">
        <f>S17/S14</f>
        <v>1.8547460959487532</v>
      </c>
    </row>
    <row r="28" spans="1:20" x14ac:dyDescent="0.25">
      <c r="A28" s="2" t="s">
        <v>7</v>
      </c>
      <c r="B28" s="2" t="s">
        <v>11</v>
      </c>
      <c r="C28" s="2" t="s">
        <v>28</v>
      </c>
      <c r="D28" s="2" t="s">
        <v>38</v>
      </c>
      <c r="E28" s="2" t="s">
        <v>33</v>
      </c>
      <c r="F28" s="2">
        <v>1</v>
      </c>
      <c r="G28" s="2">
        <v>3</v>
      </c>
      <c r="H28" s="2">
        <v>158795</v>
      </c>
      <c r="I28" s="2">
        <v>2040.4349999999999</v>
      </c>
      <c r="J28" s="2"/>
      <c r="K28" s="2"/>
      <c r="L28" s="2">
        <v>324010822</v>
      </c>
      <c r="M28" s="11">
        <f t="shared" si="0"/>
        <v>281095441.08249998</v>
      </c>
      <c r="N28" s="2"/>
      <c r="O28" s="2"/>
    </row>
    <row r="29" spans="1:20" x14ac:dyDescent="0.25">
      <c r="A29" s="2" t="s">
        <v>7</v>
      </c>
      <c r="B29" s="2" t="s">
        <v>11</v>
      </c>
      <c r="C29" s="2" t="s">
        <v>28</v>
      </c>
      <c r="D29" s="2" t="s">
        <v>38</v>
      </c>
      <c r="E29" s="2" t="s">
        <v>33</v>
      </c>
      <c r="F29" s="2">
        <v>2</v>
      </c>
      <c r="G29" s="2">
        <v>1</v>
      </c>
      <c r="H29" s="2">
        <v>156090</v>
      </c>
      <c r="I29" s="2">
        <v>2201.2779999999998</v>
      </c>
      <c r="J29" s="2">
        <f>AVERAGE(I29:I31)</f>
        <v>2221.9760000000001</v>
      </c>
      <c r="K29" s="2"/>
      <c r="L29" s="2">
        <v>343597550</v>
      </c>
      <c r="M29" s="11">
        <f t="shared" si="0"/>
        <v>301413212.91500002</v>
      </c>
      <c r="N29" s="2">
        <f>AVERAGE(M29:M31)</f>
        <v>336615788.2143333</v>
      </c>
      <c r="O29" s="2"/>
    </row>
    <row r="30" spans="1:20" x14ac:dyDescent="0.25">
      <c r="A30" s="2" t="s">
        <v>7</v>
      </c>
      <c r="B30" s="2" t="s">
        <v>11</v>
      </c>
      <c r="C30" s="2" t="s">
        <v>28</v>
      </c>
      <c r="D30" s="2" t="s">
        <v>38</v>
      </c>
      <c r="E30" s="2" t="s">
        <v>33</v>
      </c>
      <c r="F30" s="2">
        <v>2</v>
      </c>
      <c r="G30" s="2">
        <v>2</v>
      </c>
      <c r="H30" s="2">
        <v>144295</v>
      </c>
      <c r="I30" s="2">
        <v>2142.373</v>
      </c>
      <c r="J30" s="2"/>
      <c r="K30" s="2"/>
      <c r="L30" s="2">
        <v>309133649</v>
      </c>
      <c r="M30" s="11">
        <f t="shared" si="0"/>
        <v>270136987.33249998</v>
      </c>
      <c r="N30" s="2"/>
      <c r="O30" s="2"/>
    </row>
    <row r="31" spans="1:20" x14ac:dyDescent="0.25">
      <c r="A31" s="2" t="s">
        <v>7</v>
      </c>
      <c r="B31" s="2" t="s">
        <v>11</v>
      </c>
      <c r="C31" s="2" t="s">
        <v>28</v>
      </c>
      <c r="D31" s="2" t="s">
        <v>38</v>
      </c>
      <c r="E31" s="2" t="s">
        <v>33</v>
      </c>
      <c r="F31" s="2">
        <v>2</v>
      </c>
      <c r="G31" s="2">
        <v>3</v>
      </c>
      <c r="H31" s="2">
        <v>213593</v>
      </c>
      <c r="I31" s="2">
        <v>2322.277</v>
      </c>
      <c r="J31" s="2"/>
      <c r="K31" s="2"/>
      <c r="L31" s="2">
        <v>496022061</v>
      </c>
      <c r="M31" s="11">
        <f t="shared" si="0"/>
        <v>438297164.3955</v>
      </c>
      <c r="N31" s="2"/>
      <c r="O31" s="2"/>
    </row>
    <row r="32" spans="1:20" x14ac:dyDescent="0.25">
      <c r="A32" s="2" t="s">
        <v>7</v>
      </c>
      <c r="B32" s="2" t="s">
        <v>11</v>
      </c>
      <c r="C32" s="2" t="s">
        <v>28</v>
      </c>
      <c r="D32" s="2" t="s">
        <v>39</v>
      </c>
      <c r="E32" s="2" t="s">
        <v>33</v>
      </c>
      <c r="F32" s="2">
        <v>1</v>
      </c>
      <c r="G32" s="2">
        <v>1</v>
      </c>
      <c r="H32" s="2">
        <v>278850</v>
      </c>
      <c r="I32" s="2">
        <v>2190.2069999999999</v>
      </c>
      <c r="J32" s="2">
        <f>AVERAGE(I32:I34)</f>
        <v>2287.2223333333332</v>
      </c>
      <c r="K32" s="2">
        <f>AVERAGE(J32,J35)</f>
        <v>2404.2566666666662</v>
      </c>
      <c r="L32" s="2">
        <v>610739357</v>
      </c>
      <c r="M32" s="11">
        <f t="shared" si="0"/>
        <v>535378331.97500002</v>
      </c>
      <c r="N32" s="2">
        <f>AVERAGE(M32,M34)</f>
        <v>428599876.18449998</v>
      </c>
      <c r="O32" s="2">
        <f>AVERAGE(N32,N35)</f>
        <v>546300753.91408324</v>
      </c>
    </row>
    <row r="33" spans="1:15" x14ac:dyDescent="0.25">
      <c r="A33" s="2" t="s">
        <v>7</v>
      </c>
      <c r="B33" s="2" t="s">
        <v>11</v>
      </c>
      <c r="C33" s="2" t="s">
        <v>28</v>
      </c>
      <c r="D33" s="2" t="s">
        <v>39</v>
      </c>
      <c r="E33" s="2" t="s">
        <v>33</v>
      </c>
      <c r="F33" s="2">
        <v>1</v>
      </c>
      <c r="G33" s="2">
        <v>2</v>
      </c>
      <c r="H33" s="2">
        <v>332780</v>
      </c>
      <c r="I33" s="2">
        <v>2430.7559999999999</v>
      </c>
      <c r="J33" s="2"/>
      <c r="K33" s="2"/>
      <c r="L33" s="2">
        <v>808907144</v>
      </c>
      <c r="M33" s="11">
        <f t="shared" si="0"/>
        <v>718971185.92999995</v>
      </c>
      <c r="N33" s="2"/>
      <c r="O33" s="2"/>
    </row>
    <row r="34" spans="1:15" x14ac:dyDescent="0.25">
      <c r="A34" s="2" t="s">
        <v>7</v>
      </c>
      <c r="B34" s="2" t="s">
        <v>11</v>
      </c>
      <c r="C34" s="2" t="s">
        <v>28</v>
      </c>
      <c r="D34" s="2" t="s">
        <v>39</v>
      </c>
      <c r="E34" s="2" t="s">
        <v>33</v>
      </c>
      <c r="F34" s="2">
        <v>1</v>
      </c>
      <c r="G34" s="2">
        <v>3</v>
      </c>
      <c r="H34" s="2">
        <v>163324</v>
      </c>
      <c r="I34" s="2">
        <v>2240.7040000000002</v>
      </c>
      <c r="J34" s="2"/>
      <c r="K34" s="2"/>
      <c r="L34" s="2">
        <v>365960793</v>
      </c>
      <c r="M34" s="11">
        <f t="shared" si="0"/>
        <v>321821420.39399999</v>
      </c>
      <c r="N34" s="2"/>
      <c r="O34" s="2"/>
    </row>
    <row r="35" spans="1:15" x14ac:dyDescent="0.25">
      <c r="A35" s="2" t="s">
        <v>7</v>
      </c>
      <c r="B35" s="2" t="s">
        <v>11</v>
      </c>
      <c r="C35" s="2" t="s">
        <v>28</v>
      </c>
      <c r="D35" s="2" t="s">
        <v>39</v>
      </c>
      <c r="E35" s="2" t="s">
        <v>33</v>
      </c>
      <c r="F35" s="2">
        <v>2</v>
      </c>
      <c r="G35" s="2">
        <v>1</v>
      </c>
      <c r="H35" s="2">
        <v>298291</v>
      </c>
      <c r="I35" s="2">
        <v>2487.9929999999999</v>
      </c>
      <c r="J35" s="2">
        <f>AVERAGE(I35:I37)</f>
        <v>2521.2909999999997</v>
      </c>
      <c r="K35" s="2"/>
      <c r="L35" s="2">
        <v>742145843</v>
      </c>
      <c r="M35" s="11">
        <f t="shared" si="0"/>
        <v>661530761.3585</v>
      </c>
      <c r="N35" s="2">
        <f>AVERAGE(M35:M37)</f>
        <v>664001631.64366663</v>
      </c>
      <c r="O35" s="2"/>
    </row>
    <row r="36" spans="1:15" x14ac:dyDescent="0.25">
      <c r="A36" s="2" t="s">
        <v>7</v>
      </c>
      <c r="B36" s="2" t="s">
        <v>11</v>
      </c>
      <c r="C36" s="2" t="s">
        <v>28</v>
      </c>
      <c r="D36" s="2" t="s">
        <v>39</v>
      </c>
      <c r="E36" s="2" t="s">
        <v>33</v>
      </c>
      <c r="F36" s="2">
        <v>2</v>
      </c>
      <c r="G36" s="2">
        <v>2</v>
      </c>
      <c r="H36" s="2">
        <v>276493</v>
      </c>
      <c r="I36" s="2">
        <v>2579.1590000000001</v>
      </c>
      <c r="J36" s="2"/>
      <c r="K36" s="2"/>
      <c r="L36" s="2">
        <v>713119459</v>
      </c>
      <c r="M36" s="11">
        <f t="shared" si="0"/>
        <v>638395428.54550004</v>
      </c>
      <c r="N36" s="2"/>
      <c r="O36" s="2"/>
    </row>
    <row r="37" spans="1:15" x14ac:dyDescent="0.25">
      <c r="A37" s="2" t="s">
        <v>7</v>
      </c>
      <c r="B37" s="2" t="s">
        <v>11</v>
      </c>
      <c r="C37" s="2" t="s">
        <v>28</v>
      </c>
      <c r="D37" s="2" t="s">
        <v>39</v>
      </c>
      <c r="E37" s="2" t="s">
        <v>33</v>
      </c>
      <c r="F37" s="2">
        <v>2</v>
      </c>
      <c r="G37" s="2">
        <v>3</v>
      </c>
      <c r="H37" s="2">
        <v>310842</v>
      </c>
      <c r="I37" s="2">
        <v>2496.721</v>
      </c>
      <c r="J37" s="2"/>
      <c r="K37" s="2"/>
      <c r="L37" s="2">
        <v>776085776</v>
      </c>
      <c r="M37" s="11">
        <f t="shared" si="0"/>
        <v>692078705.02699995</v>
      </c>
      <c r="N37" s="2"/>
      <c r="O37" s="2"/>
    </row>
    <row r="38" spans="1:15" x14ac:dyDescent="0.25">
      <c r="A38" s="2" t="s">
        <v>7</v>
      </c>
      <c r="B38" s="2" t="s">
        <v>11</v>
      </c>
      <c r="C38" s="2" t="s">
        <v>28</v>
      </c>
      <c r="D38" s="2" t="s">
        <v>40</v>
      </c>
      <c r="E38" s="2" t="s">
        <v>33</v>
      </c>
      <c r="F38" s="2">
        <v>1</v>
      </c>
      <c r="G38" s="2">
        <v>1</v>
      </c>
      <c r="H38" s="2">
        <v>145316</v>
      </c>
      <c r="I38" s="2">
        <v>2087.7469999999998</v>
      </c>
      <c r="J38" s="2">
        <f>AVERAGE(I38:I40)</f>
        <v>2111.1273333333334</v>
      </c>
      <c r="K38" s="2">
        <f>AVERAGE(J38,J41)</f>
        <v>2014.442</v>
      </c>
      <c r="L38" s="2">
        <v>303383035</v>
      </c>
      <c r="M38" s="11">
        <f t="shared" si="0"/>
        <v>264110441.44599998</v>
      </c>
      <c r="N38" s="2">
        <f>AVERAGE(M38:M40)</f>
        <v>247415899.87016666</v>
      </c>
      <c r="O38" s="2">
        <f>AVERAGE(N38,N41)</f>
        <v>201325719.63466668</v>
      </c>
    </row>
    <row r="39" spans="1:15" x14ac:dyDescent="0.25">
      <c r="A39" s="2" t="s">
        <v>7</v>
      </c>
      <c r="B39" s="2" t="s">
        <v>11</v>
      </c>
      <c r="C39" s="2" t="s">
        <v>28</v>
      </c>
      <c r="D39" s="2" t="s">
        <v>40</v>
      </c>
      <c r="E39" s="2" t="s">
        <v>33</v>
      </c>
      <c r="F39" s="2">
        <v>1</v>
      </c>
      <c r="G39" s="2">
        <v>2</v>
      </c>
      <c r="H39" s="2">
        <v>150870</v>
      </c>
      <c r="I39" s="2">
        <v>2119.77</v>
      </c>
      <c r="J39" s="2"/>
      <c r="K39" s="2"/>
      <c r="L39" s="2">
        <v>319809658</v>
      </c>
      <c r="M39" s="11">
        <f t="shared" si="0"/>
        <v>279036059.84500003</v>
      </c>
      <c r="N39" s="2"/>
      <c r="O39" s="2"/>
    </row>
    <row r="40" spans="1:15" x14ac:dyDescent="0.25">
      <c r="A40" s="2" t="s">
        <v>7</v>
      </c>
      <c r="B40" s="2" t="s">
        <v>11</v>
      </c>
      <c r="C40" s="2" t="s">
        <v>28</v>
      </c>
      <c r="D40" s="2" t="s">
        <v>40</v>
      </c>
      <c r="E40" s="2" t="s">
        <v>33</v>
      </c>
      <c r="F40" s="2">
        <v>1</v>
      </c>
      <c r="G40" s="2">
        <v>3</v>
      </c>
      <c r="H40" s="2">
        <v>107297</v>
      </c>
      <c r="I40" s="2">
        <v>2125.8649999999998</v>
      </c>
      <c r="J40" s="2"/>
      <c r="K40" s="2"/>
      <c r="L40" s="2">
        <v>228098910</v>
      </c>
      <c r="M40" s="11">
        <f t="shared" si="0"/>
        <v>199101198.3195</v>
      </c>
      <c r="N40" s="2"/>
      <c r="O40" s="2"/>
    </row>
    <row r="41" spans="1:15" x14ac:dyDescent="0.25">
      <c r="A41" s="2" t="s">
        <v>7</v>
      </c>
      <c r="B41" s="2" t="s">
        <v>11</v>
      </c>
      <c r="C41" s="2" t="s">
        <v>28</v>
      </c>
      <c r="D41" s="2" t="s">
        <v>40</v>
      </c>
      <c r="E41" s="2" t="s">
        <v>33</v>
      </c>
      <c r="F41" s="2">
        <v>2</v>
      </c>
      <c r="G41" s="2">
        <v>1</v>
      </c>
      <c r="H41" s="2">
        <v>120021</v>
      </c>
      <c r="I41" s="2">
        <v>1768.134</v>
      </c>
      <c r="J41" s="2">
        <f>AVERAGE(I41:I43)</f>
        <v>1917.7566666666664</v>
      </c>
      <c r="K41" s="2"/>
      <c r="L41" s="2">
        <v>212213221</v>
      </c>
      <c r="M41" s="11">
        <f t="shared" si="0"/>
        <v>179776765.6135</v>
      </c>
      <c r="N41" s="2">
        <f>AVERAGE(M41:M43)</f>
        <v>155235539.39916667</v>
      </c>
      <c r="O41" s="2"/>
    </row>
    <row r="42" spans="1:15" x14ac:dyDescent="0.25">
      <c r="A42" s="2" t="s">
        <v>7</v>
      </c>
      <c r="B42" s="2" t="s">
        <v>11</v>
      </c>
      <c r="C42" s="2" t="s">
        <v>28</v>
      </c>
      <c r="D42" s="2" t="s">
        <v>40</v>
      </c>
      <c r="E42" s="2" t="s">
        <v>33</v>
      </c>
      <c r="F42" s="2">
        <v>2</v>
      </c>
      <c r="G42" s="2">
        <v>2</v>
      </c>
      <c r="H42" s="2">
        <v>49571</v>
      </c>
      <c r="I42" s="2">
        <v>2043.7670000000001</v>
      </c>
      <c r="J42" s="2"/>
      <c r="K42" s="2"/>
      <c r="L42" s="2">
        <v>101311556</v>
      </c>
      <c r="M42" s="11">
        <f t="shared" si="0"/>
        <v>87914671.038499996</v>
      </c>
      <c r="N42" s="2"/>
      <c r="O42" s="2"/>
    </row>
    <row r="43" spans="1:15" x14ac:dyDescent="0.25">
      <c r="A43" s="2" t="s">
        <v>7</v>
      </c>
      <c r="B43" s="2" t="s">
        <v>11</v>
      </c>
      <c r="C43" s="2" t="s">
        <v>28</v>
      </c>
      <c r="D43" s="2" t="s">
        <v>40</v>
      </c>
      <c r="E43" s="2" t="s">
        <v>33</v>
      </c>
      <c r="F43" s="2">
        <v>2</v>
      </c>
      <c r="G43" s="2">
        <v>3</v>
      </c>
      <c r="H43" s="2">
        <v>118493</v>
      </c>
      <c r="I43" s="2">
        <v>1941.3689999999999</v>
      </c>
      <c r="J43" s="2"/>
      <c r="K43" s="2"/>
      <c r="L43" s="2">
        <v>230038685</v>
      </c>
      <c r="M43" s="11">
        <f t="shared" si="0"/>
        <v>198015181.54550001</v>
      </c>
      <c r="N43" s="2"/>
      <c r="O43" s="2"/>
    </row>
    <row r="44" spans="1:15" x14ac:dyDescent="0.25">
      <c r="A44" s="2" t="s">
        <v>7</v>
      </c>
      <c r="B44" s="2" t="s">
        <v>12</v>
      </c>
      <c r="C44" s="2"/>
      <c r="D44" s="2"/>
      <c r="E44" s="2" t="s">
        <v>33</v>
      </c>
      <c r="F44" s="2">
        <v>1</v>
      </c>
      <c r="G44" s="2"/>
      <c r="H44" s="2">
        <v>6048</v>
      </c>
      <c r="I44" s="2">
        <v>321.529</v>
      </c>
      <c r="J44" s="2">
        <f>AVERAGE(I44:I46)</f>
        <v>279.43733333333336</v>
      </c>
      <c r="K44" s="2">
        <f>AVERAGE(J44,J47)</f>
        <v>270.25650000000002</v>
      </c>
      <c r="L44" s="2">
        <v>1944609</v>
      </c>
      <c r="M44" s="2"/>
      <c r="N44" s="2"/>
      <c r="O44" s="2"/>
    </row>
    <row r="45" spans="1:15" x14ac:dyDescent="0.25">
      <c r="A45" s="2" t="s">
        <v>7</v>
      </c>
      <c r="B45" s="2" t="s">
        <v>12</v>
      </c>
      <c r="C45" s="2"/>
      <c r="D45" s="2"/>
      <c r="E45" s="2" t="s">
        <v>33</v>
      </c>
      <c r="F45" s="2">
        <v>1</v>
      </c>
      <c r="G45" s="2"/>
      <c r="H45" s="2">
        <v>4784</v>
      </c>
      <c r="I45" s="2">
        <v>258.17</v>
      </c>
      <c r="J45" s="2"/>
      <c r="K45" s="2"/>
      <c r="L45" s="2">
        <v>1235085</v>
      </c>
      <c r="M45" s="2"/>
      <c r="N45" s="2"/>
      <c r="O45" s="2"/>
    </row>
    <row r="46" spans="1:15" x14ac:dyDescent="0.25">
      <c r="A46" s="2" t="s">
        <v>7</v>
      </c>
      <c r="B46" s="2" t="s">
        <v>12</v>
      </c>
      <c r="C46" s="2"/>
      <c r="D46" s="2"/>
      <c r="E46" s="2" t="s">
        <v>33</v>
      </c>
      <c r="F46" s="2">
        <v>1</v>
      </c>
      <c r="G46" s="2"/>
      <c r="H46" s="2">
        <v>1904</v>
      </c>
      <c r="I46" s="2">
        <v>258.613</v>
      </c>
      <c r="J46" s="2"/>
      <c r="K46" s="2"/>
      <c r="L46" s="2">
        <v>492399</v>
      </c>
      <c r="M46" s="2"/>
      <c r="N46" s="2"/>
      <c r="O46" s="2"/>
    </row>
    <row r="47" spans="1:15" x14ac:dyDescent="0.25">
      <c r="A47" s="2" t="s">
        <v>7</v>
      </c>
      <c r="B47" s="2" t="s">
        <v>12</v>
      </c>
      <c r="C47" s="2"/>
      <c r="D47" s="2"/>
      <c r="E47" s="2" t="s">
        <v>33</v>
      </c>
      <c r="F47" s="2">
        <v>2</v>
      </c>
      <c r="G47" s="2"/>
      <c r="H47" s="2">
        <v>2700</v>
      </c>
      <c r="I47" s="2">
        <v>237.11799999999999</v>
      </c>
      <c r="J47" s="2">
        <f>AVERAGE(I47:I49)</f>
        <v>261.07566666666668</v>
      </c>
      <c r="K47" s="2"/>
      <c r="L47" s="2">
        <v>640218</v>
      </c>
      <c r="M47" s="2"/>
      <c r="N47" s="2"/>
      <c r="O47" s="2"/>
    </row>
    <row r="48" spans="1:15" x14ac:dyDescent="0.25">
      <c r="A48" s="2" t="s">
        <v>7</v>
      </c>
      <c r="B48" s="2" t="s">
        <v>12</v>
      </c>
      <c r="C48" s="2"/>
      <c r="D48" s="2"/>
      <c r="E48" s="2" t="s">
        <v>33</v>
      </c>
      <c r="F48" s="2">
        <v>2</v>
      </c>
      <c r="G48" s="2"/>
      <c r="H48" s="2">
        <v>324</v>
      </c>
      <c r="I48" s="2">
        <v>280.66699999999997</v>
      </c>
      <c r="J48" s="2"/>
      <c r="K48" s="2"/>
      <c r="L48" s="2">
        <v>90936</v>
      </c>
      <c r="M48" s="2"/>
      <c r="N48" s="2"/>
      <c r="O48" s="2"/>
    </row>
    <row r="49" spans="1:15" x14ac:dyDescent="0.25">
      <c r="A49" s="2" t="s">
        <v>7</v>
      </c>
      <c r="B49" s="2" t="s">
        <v>12</v>
      </c>
      <c r="C49" s="2"/>
      <c r="D49" s="2"/>
      <c r="E49" s="2" t="s">
        <v>33</v>
      </c>
      <c r="F49" s="2">
        <v>2</v>
      </c>
      <c r="G49" s="2"/>
      <c r="H49" s="2">
        <v>720</v>
      </c>
      <c r="I49" s="2">
        <v>265.44200000000001</v>
      </c>
      <c r="J49" s="2"/>
      <c r="K49" s="2"/>
      <c r="L49" s="2">
        <v>191118</v>
      </c>
      <c r="M49" s="2"/>
      <c r="N49" s="2"/>
      <c r="O49" s="2"/>
    </row>
    <row r="77" spans="20:20" x14ac:dyDescent="0.25">
      <c r="T77" s="2"/>
    </row>
  </sheetData>
  <mergeCells count="6">
    <mergeCell ref="O1:O6"/>
    <mergeCell ref="J1:J6"/>
    <mergeCell ref="K1:K6"/>
    <mergeCell ref="L1:L6"/>
    <mergeCell ref="M1:M6"/>
    <mergeCell ref="N1:N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437CB-AB00-4BCC-8F7A-E514528605F3}">
  <dimension ref="A1:T77"/>
  <sheetViews>
    <sheetView zoomScale="60" zoomScaleNormal="60" workbookViewId="0">
      <selection activeCell="U1" sqref="U1:AY1048576"/>
    </sheetView>
  </sheetViews>
  <sheetFormatPr defaultColWidth="9.140625" defaultRowHeight="15" x14ac:dyDescent="0.25"/>
  <cols>
    <col min="1" max="1" width="5.85546875" style="1" bestFit="1" customWidth="1"/>
    <col min="2" max="2" width="12" style="1" customWidth="1"/>
    <col min="3" max="3" width="11.28515625" style="1" bestFit="1" customWidth="1"/>
    <col min="4" max="4" width="11.140625" style="1" bestFit="1" customWidth="1"/>
    <col min="5" max="5" width="11.140625" style="1" customWidth="1"/>
    <col min="6" max="6" width="10.85546875" style="1" bestFit="1" customWidth="1"/>
    <col min="7" max="7" width="9.42578125" style="1" bestFit="1" customWidth="1"/>
    <col min="8" max="8" width="14.85546875" style="1" bestFit="1" customWidth="1"/>
    <col min="9" max="9" width="17.5703125" style="1" customWidth="1"/>
    <col min="10" max="11" width="19.42578125" style="1" customWidth="1"/>
    <col min="12" max="12" width="16.28515625" style="1" customWidth="1"/>
    <col min="13" max="13" width="16.140625" style="1" customWidth="1"/>
    <col min="14" max="15" width="13.28515625" style="1" customWidth="1"/>
    <col min="16" max="16" width="3" style="1" customWidth="1"/>
    <col min="17" max="17" width="14" style="1" bestFit="1" customWidth="1"/>
    <col min="18" max="18" width="23.42578125" style="5" customWidth="1"/>
    <col min="19" max="19" width="16.28515625" style="1" customWidth="1"/>
    <col min="20" max="20" width="13.28515625" style="1" bestFit="1" customWidth="1"/>
    <col min="21" max="16384" width="9.140625" style="1"/>
  </cols>
  <sheetData>
    <row r="1" spans="1:20" x14ac:dyDescent="0.25">
      <c r="I1" s="7" t="s">
        <v>27</v>
      </c>
      <c r="J1" s="16" t="s">
        <v>22</v>
      </c>
      <c r="K1" s="16" t="s">
        <v>23</v>
      </c>
      <c r="L1" s="16" t="s">
        <v>24</v>
      </c>
      <c r="M1" s="17" t="s">
        <v>25</v>
      </c>
      <c r="N1" s="16" t="s">
        <v>22</v>
      </c>
      <c r="O1" s="16" t="s">
        <v>23</v>
      </c>
      <c r="P1" s="8"/>
    </row>
    <row r="2" spans="1:20" x14ac:dyDescent="0.25">
      <c r="J2" s="16"/>
      <c r="K2" s="16"/>
      <c r="L2" s="16"/>
      <c r="M2" s="17"/>
      <c r="N2" s="16"/>
      <c r="O2" s="16"/>
    </row>
    <row r="3" spans="1:20" x14ac:dyDescent="0.25">
      <c r="J3" s="16"/>
      <c r="K3" s="16"/>
      <c r="L3" s="16"/>
      <c r="M3" s="17"/>
      <c r="N3" s="16"/>
      <c r="O3" s="16"/>
    </row>
    <row r="4" spans="1:20" x14ac:dyDescent="0.25">
      <c r="J4" s="16"/>
      <c r="K4" s="16"/>
      <c r="L4" s="16"/>
      <c r="M4" s="17"/>
      <c r="N4" s="16"/>
      <c r="O4" s="16"/>
    </row>
    <row r="5" spans="1:20" x14ac:dyDescent="0.25">
      <c r="J5" s="16"/>
      <c r="K5" s="16"/>
      <c r="L5" s="16"/>
      <c r="M5" s="17"/>
      <c r="N5" s="16"/>
      <c r="O5" s="16"/>
    </row>
    <row r="6" spans="1:20" x14ac:dyDescent="0.25">
      <c r="J6" s="16"/>
      <c r="K6" s="16"/>
      <c r="L6" s="16"/>
      <c r="M6" s="17"/>
      <c r="N6" s="16"/>
      <c r="O6" s="16"/>
    </row>
    <row r="7" spans="1:20" ht="60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31</v>
      </c>
      <c r="F7" s="1" t="s">
        <v>3</v>
      </c>
      <c r="G7" s="1" t="s">
        <v>4</v>
      </c>
      <c r="H7" s="1" t="s">
        <v>20</v>
      </c>
      <c r="I7" s="3" t="s">
        <v>21</v>
      </c>
      <c r="J7" s="3" t="s">
        <v>13</v>
      </c>
      <c r="K7" s="3" t="s">
        <v>14</v>
      </c>
      <c r="L7" s="3" t="s">
        <v>5</v>
      </c>
      <c r="M7" s="8" t="s">
        <v>26</v>
      </c>
      <c r="N7" s="8" t="s">
        <v>15</v>
      </c>
      <c r="O7" s="8" t="s">
        <v>16</v>
      </c>
    </row>
    <row r="8" spans="1:20" x14ac:dyDescent="0.25">
      <c r="A8" s="1" t="s">
        <v>7</v>
      </c>
      <c r="B8" s="1" t="s">
        <v>19</v>
      </c>
      <c r="C8" s="1" t="s">
        <v>28</v>
      </c>
      <c r="D8" s="1" t="s">
        <v>38</v>
      </c>
      <c r="E8" s="1" t="s">
        <v>32</v>
      </c>
      <c r="F8" s="1">
        <v>1</v>
      </c>
      <c r="G8" s="1">
        <v>1</v>
      </c>
      <c r="H8" s="1">
        <v>141205</v>
      </c>
      <c r="I8" s="1">
        <v>2046.6579999999999</v>
      </c>
      <c r="J8" s="1">
        <f>AVERAGE(I8:I10)</f>
        <v>1901.7296666666668</v>
      </c>
      <c r="K8" s="1">
        <f>AVERAGE(J8,J11)</f>
        <v>1742.0861666666667</v>
      </c>
      <c r="L8" s="1">
        <v>288998345</v>
      </c>
      <c r="M8" s="2">
        <f t="shared" ref="M8:M37" si="0">L8-(H8*K$38)</f>
        <v>254644180.46916667</v>
      </c>
      <c r="N8" s="1">
        <f>AVERAGE(M8:M10)</f>
        <v>154892986.73811111</v>
      </c>
      <c r="O8" s="1">
        <f>AVERAGE(N8,N11)</f>
        <v>96156161.441027775</v>
      </c>
    </row>
    <row r="9" spans="1:20" x14ac:dyDescent="0.25">
      <c r="A9" s="1" t="s">
        <v>7</v>
      </c>
      <c r="B9" s="1" t="s">
        <v>19</v>
      </c>
      <c r="C9" s="1" t="s">
        <v>28</v>
      </c>
      <c r="D9" s="1" t="s">
        <v>38</v>
      </c>
      <c r="E9" s="1" t="s">
        <v>32</v>
      </c>
      <c r="F9" s="1">
        <v>1</v>
      </c>
      <c r="G9" s="1">
        <v>2</v>
      </c>
      <c r="H9" s="1">
        <v>75338</v>
      </c>
      <c r="I9" s="1">
        <v>1832.373</v>
      </c>
      <c r="L9" s="1">
        <v>138047293</v>
      </c>
      <c r="M9" s="2">
        <f t="shared" si="0"/>
        <v>119718097.52233334</v>
      </c>
    </row>
    <row r="10" spans="1:20" x14ac:dyDescent="0.25">
      <c r="A10" s="1" t="s">
        <v>7</v>
      </c>
      <c r="B10" s="1" t="s">
        <v>19</v>
      </c>
      <c r="C10" s="1" t="s">
        <v>28</v>
      </c>
      <c r="D10" s="1" t="s">
        <v>38</v>
      </c>
      <c r="E10" s="1" t="s">
        <v>32</v>
      </c>
      <c r="F10" s="1">
        <v>1</v>
      </c>
      <c r="G10" s="1">
        <v>3</v>
      </c>
      <c r="H10" s="1">
        <v>57059</v>
      </c>
      <c r="I10" s="1">
        <v>1826.1579999999999</v>
      </c>
      <c r="L10" s="1">
        <v>104198728</v>
      </c>
      <c r="M10" s="2">
        <f t="shared" si="0"/>
        <v>90316682.222833335</v>
      </c>
    </row>
    <row r="11" spans="1:20" x14ac:dyDescent="0.25">
      <c r="A11" s="1" t="s">
        <v>7</v>
      </c>
      <c r="B11" s="1" t="s">
        <v>19</v>
      </c>
      <c r="C11" s="1" t="s">
        <v>28</v>
      </c>
      <c r="D11" s="1" t="s">
        <v>38</v>
      </c>
      <c r="E11" s="1" t="s">
        <v>32</v>
      </c>
      <c r="F11" s="1">
        <v>2</v>
      </c>
      <c r="G11" s="1">
        <v>1</v>
      </c>
      <c r="H11" s="1">
        <v>48032</v>
      </c>
      <c r="I11" s="1">
        <v>1395.7940000000001</v>
      </c>
      <c r="J11" s="1">
        <f>AVERAGE(I11:I13)</f>
        <v>1582.4426666666666</v>
      </c>
      <c r="L11" s="1">
        <v>67042794</v>
      </c>
      <c r="M11" s="2">
        <f t="shared" si="0"/>
        <v>55356952.629333332</v>
      </c>
      <c r="N11" s="1">
        <f>AVERAGE(M11:M13)</f>
        <v>37419336.14394445</v>
      </c>
    </row>
    <row r="12" spans="1:20" x14ac:dyDescent="0.25">
      <c r="A12" s="1" t="s">
        <v>7</v>
      </c>
      <c r="B12" s="1" t="s">
        <v>19</v>
      </c>
      <c r="C12" s="1" t="s">
        <v>28</v>
      </c>
      <c r="D12" s="1" t="s">
        <v>38</v>
      </c>
      <c r="E12" s="1" t="s">
        <v>32</v>
      </c>
      <c r="F12" s="1">
        <v>2</v>
      </c>
      <c r="G12" s="1">
        <v>2</v>
      </c>
      <c r="H12" s="1">
        <v>25563</v>
      </c>
      <c r="I12" s="1">
        <v>1461.67</v>
      </c>
      <c r="L12" s="1">
        <v>37364681</v>
      </c>
      <c r="M12" s="2">
        <f t="shared" si="0"/>
        <v>31145386.3015</v>
      </c>
    </row>
    <row r="13" spans="1:20" ht="30" x14ac:dyDescent="0.25">
      <c r="A13" s="1" t="s">
        <v>7</v>
      </c>
      <c r="B13" s="1" t="s">
        <v>19</v>
      </c>
      <c r="C13" s="1" t="s">
        <v>28</v>
      </c>
      <c r="D13" s="1" t="s">
        <v>38</v>
      </c>
      <c r="E13" s="1" t="s">
        <v>32</v>
      </c>
      <c r="F13" s="1">
        <v>2</v>
      </c>
      <c r="G13" s="1">
        <v>3</v>
      </c>
      <c r="H13" s="1">
        <v>15642</v>
      </c>
      <c r="I13" s="1">
        <v>1889.864</v>
      </c>
      <c r="L13" s="1">
        <v>29561256</v>
      </c>
      <c r="M13" s="2">
        <f t="shared" si="0"/>
        <v>25755669.501000002</v>
      </c>
      <c r="Q13" s="1" t="s">
        <v>0</v>
      </c>
      <c r="R13" s="9" t="s">
        <v>16</v>
      </c>
      <c r="S13" s="8" t="s">
        <v>17</v>
      </c>
      <c r="T13" s="8" t="s">
        <v>18</v>
      </c>
    </row>
    <row r="14" spans="1:20" x14ac:dyDescent="0.25">
      <c r="A14" s="1" t="s">
        <v>7</v>
      </c>
      <c r="B14" s="1" t="s">
        <v>19</v>
      </c>
      <c r="C14" s="1" t="s">
        <v>28</v>
      </c>
      <c r="D14" s="1" t="s">
        <v>39</v>
      </c>
      <c r="E14" s="1" t="s">
        <v>32</v>
      </c>
      <c r="F14" s="1">
        <v>1</v>
      </c>
      <c r="G14" s="1">
        <v>1</v>
      </c>
      <c r="H14" s="1">
        <v>44419</v>
      </c>
      <c r="I14" s="1">
        <v>2272.6680000000001</v>
      </c>
      <c r="J14" s="1">
        <f>AVERAGE(I14:I16)</f>
        <v>2253.0473333333334</v>
      </c>
      <c r="K14" s="1">
        <f>AVERAGE(J14,J17)</f>
        <v>1969.2350000000001</v>
      </c>
      <c r="L14" s="1">
        <v>100949652</v>
      </c>
      <c r="M14" s="2">
        <f t="shared" si="0"/>
        <v>90142827.636166662</v>
      </c>
      <c r="N14" s="1">
        <f>AVERAGE(M14:M16)</f>
        <v>113593659.22755556</v>
      </c>
      <c r="O14" s="1">
        <f>AVERAGE(N14,N17)</f>
        <v>87542304.335777789</v>
      </c>
      <c r="S14" s="5"/>
    </row>
    <row r="15" spans="1:20" x14ac:dyDescent="0.25">
      <c r="A15" s="1" t="s">
        <v>7</v>
      </c>
      <c r="B15" s="1" t="s">
        <v>19</v>
      </c>
      <c r="C15" s="1" t="s">
        <v>28</v>
      </c>
      <c r="D15" s="1" t="s">
        <v>39</v>
      </c>
      <c r="E15" s="1" t="s">
        <v>32</v>
      </c>
      <c r="F15" s="1">
        <v>1</v>
      </c>
      <c r="G15" s="1">
        <v>2</v>
      </c>
      <c r="H15" s="1">
        <v>110352</v>
      </c>
      <c r="I15" s="1">
        <v>1940.7650000000001</v>
      </c>
      <c r="L15" s="1">
        <v>214167246</v>
      </c>
      <c r="M15" s="2">
        <f t="shared" si="0"/>
        <v>187319395.25600001</v>
      </c>
      <c r="Q15" s="1" t="s">
        <v>36</v>
      </c>
      <c r="R15" s="5">
        <v>20160354.059500001</v>
      </c>
      <c r="S15" s="5">
        <f>AVERAGE(R15:R16)</f>
        <v>33319710.371694446</v>
      </c>
    </row>
    <row r="16" spans="1:20" x14ac:dyDescent="0.25">
      <c r="A16" s="1" t="s">
        <v>7</v>
      </c>
      <c r="B16" s="1" t="s">
        <v>19</v>
      </c>
      <c r="C16" s="1" t="s">
        <v>28</v>
      </c>
      <c r="D16" s="1" t="s">
        <v>39</v>
      </c>
      <c r="E16" s="1" t="s">
        <v>32</v>
      </c>
      <c r="F16" s="1">
        <v>1</v>
      </c>
      <c r="G16" s="1">
        <v>3</v>
      </c>
      <c r="H16" s="1">
        <v>27501</v>
      </c>
      <c r="I16" s="1">
        <v>2545.7089999999998</v>
      </c>
      <c r="L16" s="1">
        <v>70009551</v>
      </c>
      <c r="M16" s="2">
        <f t="shared" si="0"/>
        <v>63318754.7905</v>
      </c>
      <c r="Q16" s="1" t="s">
        <v>36</v>
      </c>
      <c r="R16" s="5">
        <v>46479066.68388889</v>
      </c>
    </row>
    <row r="17" spans="1:20" x14ac:dyDescent="0.25">
      <c r="A17" s="1" t="s">
        <v>7</v>
      </c>
      <c r="B17" s="1" t="s">
        <v>19</v>
      </c>
      <c r="C17" s="1" t="s">
        <v>28</v>
      </c>
      <c r="D17" s="1" t="s">
        <v>39</v>
      </c>
      <c r="E17" s="1" t="s">
        <v>32</v>
      </c>
      <c r="F17" s="1">
        <v>2</v>
      </c>
      <c r="G17" s="1">
        <v>1</v>
      </c>
      <c r="H17" s="1">
        <v>50301</v>
      </c>
      <c r="I17" s="1">
        <v>1606.694</v>
      </c>
      <c r="J17" s="1">
        <f>AVERAGE(I17:I19)</f>
        <v>1685.4226666666666</v>
      </c>
      <c r="L17" s="1">
        <v>80818333</v>
      </c>
      <c r="M17" s="2">
        <f t="shared" si="0"/>
        <v>68580460.190500006</v>
      </c>
      <c r="N17" s="1">
        <f>AVERAGE(M17:M19)</f>
        <v>61490949.444000006</v>
      </c>
      <c r="Q17" s="1" t="s">
        <v>35</v>
      </c>
      <c r="R17" s="5">
        <v>96156161.441027775</v>
      </c>
      <c r="S17" s="5">
        <f>AVERAGE(R17:R19)</f>
        <v>83894335.651000008</v>
      </c>
    </row>
    <row r="18" spans="1:20" x14ac:dyDescent="0.25">
      <c r="A18" s="1" t="s">
        <v>7</v>
      </c>
      <c r="B18" s="1" t="s">
        <v>19</v>
      </c>
      <c r="C18" s="1" t="s">
        <v>28</v>
      </c>
      <c r="D18" s="1" t="s">
        <v>39</v>
      </c>
      <c r="E18" s="1" t="s">
        <v>32</v>
      </c>
      <c r="F18" s="1">
        <v>2</v>
      </c>
      <c r="G18" s="1">
        <v>2</v>
      </c>
      <c r="H18" s="1">
        <v>45334</v>
      </c>
      <c r="I18" s="1">
        <v>1647.575</v>
      </c>
      <c r="L18" s="1">
        <v>74691156</v>
      </c>
      <c r="M18" s="2">
        <f t="shared" si="0"/>
        <v>63661718.693666667</v>
      </c>
      <c r="Q18" s="1" t="s">
        <v>35</v>
      </c>
      <c r="R18" s="5">
        <v>87542304.335777789</v>
      </c>
      <c r="S18" s="5"/>
    </row>
    <row r="19" spans="1:20" x14ac:dyDescent="0.25">
      <c r="A19" s="1" t="s">
        <v>7</v>
      </c>
      <c r="B19" s="1" t="s">
        <v>19</v>
      </c>
      <c r="C19" s="1" t="s">
        <v>28</v>
      </c>
      <c r="D19" s="1" t="s">
        <v>39</v>
      </c>
      <c r="E19" s="1" t="s">
        <v>32</v>
      </c>
      <c r="F19" s="1">
        <v>2</v>
      </c>
      <c r="G19" s="1">
        <v>3</v>
      </c>
      <c r="H19" s="1">
        <v>33509</v>
      </c>
      <c r="I19" s="1">
        <v>1801.999</v>
      </c>
      <c r="L19" s="1">
        <v>60383169</v>
      </c>
      <c r="M19" s="2">
        <f t="shared" si="0"/>
        <v>52230669.447833329</v>
      </c>
      <c r="Q19" s="1" t="s">
        <v>35</v>
      </c>
      <c r="R19" s="5">
        <v>67984541.176194444</v>
      </c>
    </row>
    <row r="20" spans="1:20" s="4" customFormat="1" x14ac:dyDescent="0.25">
      <c r="A20" s="1" t="s">
        <v>7</v>
      </c>
      <c r="B20" s="1" t="s">
        <v>19</v>
      </c>
      <c r="C20" s="1" t="s">
        <v>28</v>
      </c>
      <c r="D20" s="1" t="s">
        <v>40</v>
      </c>
      <c r="E20" s="1" t="s">
        <v>33</v>
      </c>
      <c r="F20" s="1">
        <v>1</v>
      </c>
      <c r="G20" s="1">
        <v>1</v>
      </c>
      <c r="H20" s="1">
        <v>96730</v>
      </c>
      <c r="I20" s="1">
        <v>1509.2149999999999</v>
      </c>
      <c r="J20" s="1">
        <f>AVERAGE(I20:I22)</f>
        <v>1430.7726666666667</v>
      </c>
      <c r="K20" s="1">
        <f>AVERAGE(J20,J23)</f>
        <v>1575.5325000000003</v>
      </c>
      <c r="L20" s="1">
        <v>145986357</v>
      </c>
      <c r="M20" s="2">
        <f t="shared" si="0"/>
        <v>122452641.23166667</v>
      </c>
      <c r="N20" s="1">
        <f>AVERAGE(M20:M22)</f>
        <v>91680598.342888892</v>
      </c>
      <c r="O20" s="1">
        <f>AVERAGE(N20,N23)</f>
        <v>67984541.176194444</v>
      </c>
      <c r="Q20" s="1"/>
      <c r="R20" s="5"/>
      <c r="S20" s="1"/>
      <c r="T20" s="1"/>
    </row>
    <row r="21" spans="1:20" s="4" customFormat="1" x14ac:dyDescent="0.25">
      <c r="A21" s="1" t="s">
        <v>7</v>
      </c>
      <c r="B21" s="1" t="s">
        <v>19</v>
      </c>
      <c r="C21" s="1" t="s">
        <v>28</v>
      </c>
      <c r="D21" s="1" t="s">
        <v>40</v>
      </c>
      <c r="E21" s="1" t="s">
        <v>33</v>
      </c>
      <c r="F21" s="1">
        <v>1</v>
      </c>
      <c r="G21" s="1">
        <v>2</v>
      </c>
      <c r="H21" s="1">
        <v>83418</v>
      </c>
      <c r="I21" s="1">
        <v>1364.317</v>
      </c>
      <c r="J21" s="1"/>
      <c r="K21" s="1"/>
      <c r="L21" s="1">
        <v>113808576</v>
      </c>
      <c r="M21" s="2">
        <f t="shared" si="0"/>
        <v>93513574.429000005</v>
      </c>
      <c r="N21" s="1"/>
      <c r="O21" s="1"/>
      <c r="Q21" s="1"/>
      <c r="S21" s="5"/>
      <c r="T21" s="1"/>
    </row>
    <row r="22" spans="1:20" s="4" customFormat="1" x14ac:dyDescent="0.25">
      <c r="A22" s="1" t="s">
        <v>7</v>
      </c>
      <c r="B22" s="1" t="s">
        <v>19</v>
      </c>
      <c r="C22" s="1" t="s">
        <v>28</v>
      </c>
      <c r="D22" s="1" t="s">
        <v>40</v>
      </c>
      <c r="E22" s="1" t="s">
        <v>33</v>
      </c>
      <c r="F22" s="1">
        <v>1</v>
      </c>
      <c r="G22" s="1">
        <v>3</v>
      </c>
      <c r="H22" s="1">
        <v>50256</v>
      </c>
      <c r="I22" s="1">
        <v>1418.7860000000001</v>
      </c>
      <c r="J22" s="1"/>
      <c r="K22" s="1"/>
      <c r="L22" s="1">
        <v>71302504</v>
      </c>
      <c r="M22" s="2">
        <f t="shared" si="0"/>
        <v>59075579.368000001</v>
      </c>
      <c r="N22" s="1"/>
      <c r="O22" s="1"/>
      <c r="Q22" s="1"/>
      <c r="S22" s="1"/>
      <c r="T22" s="1"/>
    </row>
    <row r="23" spans="1:20" s="4" customFormat="1" x14ac:dyDescent="0.25">
      <c r="A23" s="1" t="s">
        <v>7</v>
      </c>
      <c r="B23" s="1" t="s">
        <v>19</v>
      </c>
      <c r="C23" s="1" t="s">
        <v>28</v>
      </c>
      <c r="D23" s="1" t="s">
        <v>40</v>
      </c>
      <c r="E23" s="1" t="s">
        <v>33</v>
      </c>
      <c r="F23" s="1">
        <v>2</v>
      </c>
      <c r="G23" s="1">
        <v>1</v>
      </c>
      <c r="H23" s="1">
        <v>35403</v>
      </c>
      <c r="I23" s="1">
        <v>1657.8320000000001</v>
      </c>
      <c r="J23" s="1">
        <f>AVERAGE(I23:I25)</f>
        <v>1720.2923333333335</v>
      </c>
      <c r="K23" s="1"/>
      <c r="L23" s="1">
        <v>58692228</v>
      </c>
      <c r="M23" s="2">
        <f t="shared" si="0"/>
        <v>50078931.821500003</v>
      </c>
      <c r="N23" s="1">
        <f>AVERAGE(M23:M25)</f>
        <v>44288484.009500004</v>
      </c>
      <c r="O23" s="1"/>
      <c r="Q23" s="1"/>
      <c r="S23" s="1"/>
      <c r="T23" s="1"/>
    </row>
    <row r="24" spans="1:20" s="4" customFormat="1" x14ac:dyDescent="0.25">
      <c r="A24" s="1" t="s">
        <v>7</v>
      </c>
      <c r="B24" s="1" t="s">
        <v>19</v>
      </c>
      <c r="C24" s="1" t="s">
        <v>28</v>
      </c>
      <c r="D24" s="1" t="s">
        <v>40</v>
      </c>
      <c r="E24" s="1" t="s">
        <v>33</v>
      </c>
      <c r="F24" s="1">
        <v>2</v>
      </c>
      <c r="G24" s="1">
        <v>2</v>
      </c>
      <c r="H24" s="1">
        <v>26410</v>
      </c>
      <c r="I24" s="1">
        <v>1754.53</v>
      </c>
      <c r="J24" s="1"/>
      <c r="K24" s="1"/>
      <c r="L24" s="1">
        <v>46337143</v>
      </c>
      <c r="M24" s="2">
        <f t="shared" si="0"/>
        <v>39911779.271666668</v>
      </c>
      <c r="N24" s="1"/>
      <c r="O24" s="1"/>
      <c r="R24" s="6"/>
      <c r="S24" s="6">
        <f>S17/S15</f>
        <v>2.5178590904640457</v>
      </c>
      <c r="T24" s="1"/>
    </row>
    <row r="25" spans="1:20" s="4" customFormat="1" x14ac:dyDescent="0.25">
      <c r="A25" s="1" t="s">
        <v>7</v>
      </c>
      <c r="B25" s="1" t="s">
        <v>19</v>
      </c>
      <c r="C25" s="1" t="s">
        <v>28</v>
      </c>
      <c r="D25" s="1" t="s">
        <v>40</v>
      </c>
      <c r="E25" s="1" t="s">
        <v>33</v>
      </c>
      <c r="F25" s="1">
        <v>2</v>
      </c>
      <c r="G25" s="1">
        <v>3</v>
      </c>
      <c r="H25" s="1">
        <v>28484</v>
      </c>
      <c r="I25" s="1">
        <v>1748.5150000000001</v>
      </c>
      <c r="J25" s="1"/>
      <c r="K25" s="1"/>
      <c r="L25" s="1">
        <v>49804694</v>
      </c>
      <c r="M25" s="2">
        <f t="shared" si="0"/>
        <v>42874740.935333334</v>
      </c>
      <c r="N25" s="1"/>
      <c r="O25" s="1"/>
      <c r="Q25" s="1"/>
      <c r="R25" s="5"/>
      <c r="S25" s="1"/>
    </row>
    <row r="26" spans="1:20" x14ac:dyDescent="0.25">
      <c r="A26" s="1" t="s">
        <v>7</v>
      </c>
      <c r="B26" s="1" t="s">
        <v>11</v>
      </c>
      <c r="C26" s="1" t="s">
        <v>28</v>
      </c>
      <c r="D26" s="1" t="s">
        <v>38</v>
      </c>
      <c r="E26" s="1" t="s">
        <v>33</v>
      </c>
      <c r="F26" s="1">
        <v>1</v>
      </c>
      <c r="G26" s="1">
        <v>1</v>
      </c>
      <c r="H26" s="1">
        <v>17940</v>
      </c>
      <c r="I26" s="1">
        <v>2333.7190000000001</v>
      </c>
      <c r="J26" s="1">
        <f>AVERAGE(I26:I28)</f>
        <v>2488.027</v>
      </c>
      <c r="K26" s="1">
        <f>AVERAGE(J26,J29)</f>
        <v>2210.6705000000002</v>
      </c>
      <c r="L26" s="1">
        <v>41866923</v>
      </c>
      <c r="M26" s="2">
        <f t="shared" si="0"/>
        <v>37502249.57</v>
      </c>
      <c r="N26" s="1">
        <f>AVERAGE(M26:M28)</f>
        <v>24451600.229499999</v>
      </c>
      <c r="O26" s="1">
        <f>AVERAGE(N26,N29)</f>
        <v>20160354.059500001</v>
      </c>
    </row>
    <row r="27" spans="1:20" x14ac:dyDescent="0.25">
      <c r="A27" s="1" t="s">
        <v>7</v>
      </c>
      <c r="B27" s="1" t="s">
        <v>11</v>
      </c>
      <c r="C27" s="1" t="s">
        <v>28</v>
      </c>
      <c r="D27" s="1" t="s">
        <v>38</v>
      </c>
      <c r="E27" s="1" t="s">
        <v>33</v>
      </c>
      <c r="F27" s="1">
        <v>1</v>
      </c>
      <c r="G27" s="1">
        <v>2</v>
      </c>
      <c r="H27" s="1">
        <v>11494</v>
      </c>
      <c r="I27" s="1">
        <v>2351.5439999999999</v>
      </c>
      <c r="L27" s="1">
        <v>27028646</v>
      </c>
      <c r="M27" s="2">
        <f t="shared" si="0"/>
        <v>24232238.173666667</v>
      </c>
    </row>
    <row r="28" spans="1:20" x14ac:dyDescent="0.25">
      <c r="A28" s="1" t="s">
        <v>7</v>
      </c>
      <c r="B28" s="1" t="s">
        <v>11</v>
      </c>
      <c r="C28" s="1" t="s">
        <v>28</v>
      </c>
      <c r="D28" s="1" t="s">
        <v>38</v>
      </c>
      <c r="E28" s="1" t="s">
        <v>33</v>
      </c>
      <c r="F28" s="1">
        <v>1</v>
      </c>
      <c r="G28" s="1">
        <v>3</v>
      </c>
      <c r="H28" s="1">
        <v>4583</v>
      </c>
      <c r="I28" s="1">
        <v>2778.8180000000002</v>
      </c>
      <c r="L28" s="1">
        <v>12735324</v>
      </c>
      <c r="M28" s="2">
        <f t="shared" si="0"/>
        <v>11620312.944833333</v>
      </c>
    </row>
    <row r="29" spans="1:20" x14ac:dyDescent="0.25">
      <c r="A29" s="1" t="s">
        <v>7</v>
      </c>
      <c r="B29" s="1" t="s">
        <v>11</v>
      </c>
      <c r="C29" s="1" t="s">
        <v>28</v>
      </c>
      <c r="D29" s="1" t="s">
        <v>38</v>
      </c>
      <c r="E29" s="1" t="s">
        <v>33</v>
      </c>
      <c r="F29" s="1">
        <v>2</v>
      </c>
      <c r="G29" s="1">
        <v>1</v>
      </c>
      <c r="H29" s="1">
        <v>1391</v>
      </c>
      <c r="I29" s="1">
        <v>1430.7449999999999</v>
      </c>
      <c r="J29" s="1">
        <f>AVERAGE(I29:I31)</f>
        <v>1933.3140000000001</v>
      </c>
      <c r="L29" s="1">
        <v>1990166</v>
      </c>
      <c r="M29" s="2">
        <f t="shared" si="0"/>
        <v>1651745.6688333333</v>
      </c>
      <c r="N29" s="1">
        <f>AVERAGE(M29:M31)</f>
        <v>15869107.8895</v>
      </c>
    </row>
    <row r="30" spans="1:20" x14ac:dyDescent="0.25">
      <c r="A30" s="1" t="s">
        <v>7</v>
      </c>
      <c r="B30" s="1" t="s">
        <v>11</v>
      </c>
      <c r="C30" s="1" t="s">
        <v>28</v>
      </c>
      <c r="D30" s="1" t="s">
        <v>38</v>
      </c>
      <c r="E30" s="1" t="s">
        <v>33</v>
      </c>
      <c r="F30" s="1">
        <v>2</v>
      </c>
      <c r="G30" s="1">
        <v>2</v>
      </c>
      <c r="H30" s="1">
        <v>23028</v>
      </c>
      <c r="I30" s="1">
        <v>1982.1849999999999</v>
      </c>
      <c r="L30" s="1">
        <v>45645749</v>
      </c>
      <c r="M30" s="2">
        <f t="shared" si="0"/>
        <v>40043201.634000003</v>
      </c>
    </row>
    <row r="31" spans="1:20" x14ac:dyDescent="0.25">
      <c r="A31" s="1" t="s">
        <v>7</v>
      </c>
      <c r="B31" s="1" t="s">
        <v>11</v>
      </c>
      <c r="C31" s="1" t="s">
        <v>28</v>
      </c>
      <c r="D31" s="1" t="s">
        <v>38</v>
      </c>
      <c r="E31" s="1" t="s">
        <v>33</v>
      </c>
      <c r="F31" s="1">
        <v>2</v>
      </c>
      <c r="G31" s="1">
        <v>3</v>
      </c>
      <c r="H31" s="1">
        <v>2758</v>
      </c>
      <c r="I31" s="1">
        <v>2387.0120000000002</v>
      </c>
      <c r="L31" s="1">
        <v>6583378</v>
      </c>
      <c r="M31" s="2">
        <f t="shared" si="0"/>
        <v>5912376.365666667</v>
      </c>
    </row>
    <row r="32" spans="1:20" x14ac:dyDescent="0.25">
      <c r="A32" s="1" t="s">
        <v>7</v>
      </c>
      <c r="B32" s="1" t="s">
        <v>11</v>
      </c>
      <c r="C32" s="1" t="s">
        <v>28</v>
      </c>
      <c r="D32" s="1" t="s">
        <v>39</v>
      </c>
      <c r="E32" s="1" t="s">
        <v>32</v>
      </c>
      <c r="F32" s="1">
        <v>1</v>
      </c>
      <c r="G32" s="1">
        <v>1</v>
      </c>
      <c r="H32" s="1">
        <v>25345</v>
      </c>
      <c r="I32" s="1">
        <v>2189.0680000000002</v>
      </c>
      <c r="J32" s="1">
        <f>AVERAGE(I26:I28)</f>
        <v>2488.027</v>
      </c>
      <c r="K32" s="1">
        <f>AVERAGE(J32,J35)</f>
        <v>2210.6705000000002</v>
      </c>
      <c r="L32" s="1">
        <v>55481926</v>
      </c>
      <c r="M32" s="2">
        <f t="shared" si="0"/>
        <v>49315669.139166668</v>
      </c>
      <c r="N32" s="1">
        <f>AVERAGE(M32:M34)</f>
        <v>44661701.918833338</v>
      </c>
      <c r="O32" s="1">
        <f>AVERAGE(N32,N35)</f>
        <v>46479066.68388889</v>
      </c>
    </row>
    <row r="33" spans="1:14" x14ac:dyDescent="0.25">
      <c r="A33" s="1" t="s">
        <v>7</v>
      </c>
      <c r="B33" s="1" t="s">
        <v>11</v>
      </c>
      <c r="C33" s="1" t="s">
        <v>28</v>
      </c>
      <c r="D33" s="1" t="s">
        <v>39</v>
      </c>
      <c r="E33" s="1" t="s">
        <v>32</v>
      </c>
      <c r="F33" s="1">
        <v>1</v>
      </c>
      <c r="G33" s="1">
        <v>2</v>
      </c>
      <c r="H33" s="1">
        <v>24794</v>
      </c>
      <c r="I33" s="1">
        <v>1856.337</v>
      </c>
      <c r="L33" s="1">
        <v>46026023</v>
      </c>
      <c r="M33" s="2">
        <f t="shared" si="0"/>
        <v>39993820.490333334</v>
      </c>
    </row>
    <row r="34" spans="1:14" x14ac:dyDescent="0.25">
      <c r="A34" s="1" t="s">
        <v>7</v>
      </c>
      <c r="B34" s="1" t="s">
        <v>11</v>
      </c>
      <c r="C34" s="1" t="s">
        <v>28</v>
      </c>
      <c r="D34" s="1" t="s">
        <v>39</v>
      </c>
      <c r="E34" s="1" t="s">
        <v>32</v>
      </c>
      <c r="F34" s="1">
        <v>1</v>
      </c>
      <c r="G34" s="1">
        <v>3</v>
      </c>
      <c r="H34" s="1">
        <v>21534</v>
      </c>
      <c r="I34" s="1">
        <v>2317.9479999999999</v>
      </c>
      <c r="L34" s="1">
        <v>49914684</v>
      </c>
      <c r="M34" s="2">
        <f t="shared" si="0"/>
        <v>44675616.127000004</v>
      </c>
    </row>
    <row r="35" spans="1:14" x14ac:dyDescent="0.25">
      <c r="A35" s="1" t="s">
        <v>7</v>
      </c>
      <c r="B35" s="1" t="s">
        <v>11</v>
      </c>
      <c r="C35" s="1" t="s">
        <v>28</v>
      </c>
      <c r="D35" s="1" t="s">
        <v>39</v>
      </c>
      <c r="E35" s="1" t="s">
        <v>32</v>
      </c>
      <c r="F35" s="1">
        <v>2</v>
      </c>
      <c r="G35" s="1">
        <v>1</v>
      </c>
      <c r="H35" s="1">
        <v>29659</v>
      </c>
      <c r="I35" s="1">
        <v>2666.1089999999999</v>
      </c>
      <c r="J35" s="1">
        <f>AVERAGE(I29:I31)</f>
        <v>1933.3140000000001</v>
      </c>
      <c r="L35" s="1">
        <v>79074132</v>
      </c>
      <c r="M35" s="2">
        <f t="shared" si="0"/>
        <v>71858309.856166661</v>
      </c>
      <c r="N35" s="1">
        <f>AVERAGE(M35:M37)</f>
        <v>48296431.448944442</v>
      </c>
    </row>
    <row r="36" spans="1:14" x14ac:dyDescent="0.25">
      <c r="A36" s="1" t="s">
        <v>7</v>
      </c>
      <c r="B36" s="1" t="s">
        <v>11</v>
      </c>
      <c r="C36" s="1" t="s">
        <v>28</v>
      </c>
      <c r="D36" s="1" t="s">
        <v>39</v>
      </c>
      <c r="E36" s="1" t="s">
        <v>32</v>
      </c>
      <c r="F36" s="1">
        <v>2</v>
      </c>
      <c r="G36" s="1">
        <v>2</v>
      </c>
      <c r="H36" s="1">
        <v>18799</v>
      </c>
      <c r="I36" s="1">
        <v>2756.578</v>
      </c>
      <c r="L36" s="1">
        <v>51820910</v>
      </c>
      <c r="M36" s="2">
        <f t="shared" si="0"/>
        <v>47247248.026166663</v>
      </c>
    </row>
    <row r="37" spans="1:14" x14ac:dyDescent="0.25">
      <c r="A37" s="1" t="s">
        <v>7</v>
      </c>
      <c r="B37" s="1" t="s">
        <v>11</v>
      </c>
      <c r="C37" s="1" t="s">
        <v>28</v>
      </c>
      <c r="D37" s="1" t="s">
        <v>39</v>
      </c>
      <c r="E37" s="1" t="s">
        <v>32</v>
      </c>
      <c r="F37" s="1">
        <v>2</v>
      </c>
      <c r="G37" s="1">
        <v>3</v>
      </c>
      <c r="H37" s="1">
        <v>10209</v>
      </c>
      <c r="I37" s="1">
        <v>2768.8820000000001</v>
      </c>
      <c r="L37" s="1">
        <v>28267513</v>
      </c>
      <c r="M37" s="2">
        <f t="shared" si="0"/>
        <v>25783736.464499999</v>
      </c>
    </row>
    <row r="38" spans="1:14" x14ac:dyDescent="0.25">
      <c r="A38" s="1" t="s">
        <v>7</v>
      </c>
      <c r="B38" s="1" t="s">
        <v>12</v>
      </c>
      <c r="E38" s="1" t="s">
        <v>33</v>
      </c>
      <c r="F38" s="1">
        <v>1</v>
      </c>
      <c r="H38" s="1">
        <v>16848</v>
      </c>
      <c r="I38" s="1">
        <v>244.94800000000001</v>
      </c>
      <c r="J38" s="1">
        <f>AVERAGE(I38:I40)</f>
        <v>253.18766666666667</v>
      </c>
      <c r="K38" s="1">
        <f>AVERAGE(J38,J41)</f>
        <v>243.29283333333333</v>
      </c>
      <c r="L38" s="1">
        <v>4126882</v>
      </c>
    </row>
    <row r="39" spans="1:14" x14ac:dyDescent="0.25">
      <c r="A39" s="1" t="s">
        <v>7</v>
      </c>
      <c r="B39" s="1" t="s">
        <v>12</v>
      </c>
      <c r="E39" s="1" t="s">
        <v>33</v>
      </c>
      <c r="F39" s="1">
        <v>1</v>
      </c>
      <c r="H39" s="1">
        <v>432</v>
      </c>
      <c r="I39" s="1">
        <v>257.14800000000002</v>
      </c>
      <c r="L39" s="1">
        <v>111088</v>
      </c>
    </row>
    <row r="40" spans="1:14" x14ac:dyDescent="0.25">
      <c r="A40" s="1" t="s">
        <v>7</v>
      </c>
      <c r="B40" s="1" t="s">
        <v>12</v>
      </c>
      <c r="E40" s="1" t="s">
        <v>33</v>
      </c>
      <c r="F40" s="1">
        <v>1</v>
      </c>
      <c r="H40" s="1">
        <v>1596</v>
      </c>
      <c r="I40" s="1">
        <v>257.46699999999998</v>
      </c>
      <c r="L40" s="1">
        <v>410918</v>
      </c>
    </row>
    <row r="41" spans="1:14" x14ac:dyDescent="0.25">
      <c r="A41" s="1" t="s">
        <v>7</v>
      </c>
      <c r="B41" s="1" t="s">
        <v>12</v>
      </c>
      <c r="E41" s="1" t="s">
        <v>33</v>
      </c>
      <c r="F41" s="1">
        <v>2</v>
      </c>
      <c r="H41" s="1">
        <v>3872</v>
      </c>
      <c r="I41" s="1">
        <v>229.40799999999999</v>
      </c>
      <c r="J41" s="1">
        <f>AVERAGE(I41:I43)</f>
        <v>233.398</v>
      </c>
      <c r="L41" s="1">
        <v>888269</v>
      </c>
    </row>
    <row r="42" spans="1:14" x14ac:dyDescent="0.25">
      <c r="A42" s="1" t="s">
        <v>7</v>
      </c>
      <c r="B42" s="1" t="s">
        <v>12</v>
      </c>
      <c r="E42" s="1" t="s">
        <v>33</v>
      </c>
      <c r="F42" s="1">
        <v>2</v>
      </c>
      <c r="H42" s="1">
        <v>14628</v>
      </c>
      <c r="I42" s="1">
        <v>232.99600000000001</v>
      </c>
      <c r="L42" s="1">
        <v>3408268</v>
      </c>
    </row>
    <row r="43" spans="1:14" x14ac:dyDescent="0.25">
      <c r="A43" s="1" t="s">
        <v>7</v>
      </c>
      <c r="B43" s="1" t="s">
        <v>12</v>
      </c>
      <c r="E43" s="1" t="s">
        <v>33</v>
      </c>
      <c r="F43" s="1">
        <v>2</v>
      </c>
      <c r="H43" s="1">
        <v>2392</v>
      </c>
      <c r="I43" s="1">
        <v>237.79</v>
      </c>
      <c r="L43" s="1">
        <v>568794</v>
      </c>
    </row>
    <row r="77" spans="20:20" x14ac:dyDescent="0.25">
      <c r="T77" s="2"/>
    </row>
  </sheetData>
  <mergeCells count="6">
    <mergeCell ref="O1:O6"/>
    <mergeCell ref="J1:J6"/>
    <mergeCell ref="K1:K6"/>
    <mergeCell ref="L1:L6"/>
    <mergeCell ref="M1:M6"/>
    <mergeCell ref="N1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3897-A022-446C-939D-53564B405D58}">
  <dimension ref="A1:AJ96"/>
  <sheetViews>
    <sheetView zoomScale="65" zoomScaleNormal="65" workbookViewId="0">
      <selection activeCell="E34" sqref="E34"/>
    </sheetView>
  </sheetViews>
  <sheetFormatPr defaultColWidth="9.28515625" defaultRowHeight="15" x14ac:dyDescent="0.25"/>
  <cols>
    <col min="1" max="3" width="9.28515625" style="1"/>
    <col min="4" max="4" width="15" style="1" bestFit="1" customWidth="1"/>
    <col min="5" max="5" width="10" style="1" bestFit="1" customWidth="1"/>
    <col min="6" max="6" width="9.28515625" style="1"/>
    <col min="7" max="7" width="14" style="1" bestFit="1" customWidth="1"/>
    <col min="8" max="8" width="25" style="1" bestFit="1" customWidth="1"/>
    <col min="9" max="10" width="19.42578125" style="1" customWidth="1"/>
    <col min="11" max="11" width="19.5703125" style="1" customWidth="1"/>
    <col min="12" max="12" width="23.5703125" style="1" customWidth="1"/>
    <col min="13" max="13" width="13.28515625" style="1" customWidth="1"/>
    <col min="14" max="14" width="19.5703125" style="1" customWidth="1"/>
    <col min="15" max="18" width="13.28515625" style="1" customWidth="1"/>
    <col min="19" max="19" width="16.7109375" style="1" customWidth="1"/>
    <col min="20" max="21" width="16.28515625" style="1" customWidth="1"/>
    <col min="22" max="23" width="13.28515625" style="1" bestFit="1" customWidth="1"/>
    <col min="24" max="24" width="13.28515625" style="1" customWidth="1"/>
    <col min="25" max="28" width="9.28515625" style="1"/>
    <col min="29" max="29" width="13.7109375" style="1" customWidth="1"/>
    <col min="30" max="34" width="9.28515625" style="1"/>
    <col min="35" max="35" width="19.28515625" style="1" bestFit="1" customWidth="1"/>
    <col min="36" max="36" width="18" style="1" customWidth="1"/>
    <col min="37" max="16384" width="9.28515625" style="1"/>
  </cols>
  <sheetData>
    <row r="1" spans="1:36" x14ac:dyDescent="0.25">
      <c r="H1" s="7" t="s">
        <v>27</v>
      </c>
      <c r="I1" s="16" t="s">
        <v>22</v>
      </c>
      <c r="J1" s="16" t="s">
        <v>23</v>
      </c>
      <c r="K1" s="16" t="s">
        <v>24</v>
      </c>
      <c r="L1" s="17" t="s">
        <v>25</v>
      </c>
      <c r="M1" s="16" t="s">
        <v>22</v>
      </c>
      <c r="N1" s="16" t="s">
        <v>23</v>
      </c>
      <c r="O1" s="16"/>
      <c r="V1" s="8"/>
      <c r="W1" s="8"/>
      <c r="X1" s="8"/>
      <c r="AJ1" s="8"/>
    </row>
    <row r="2" spans="1:36" x14ac:dyDescent="0.25">
      <c r="I2" s="16"/>
      <c r="J2" s="16"/>
      <c r="K2" s="16"/>
      <c r="L2" s="17"/>
      <c r="M2" s="16"/>
      <c r="N2" s="16"/>
      <c r="O2" s="16"/>
    </row>
    <row r="3" spans="1:36" x14ac:dyDescent="0.25">
      <c r="I3" s="16"/>
      <c r="J3" s="16"/>
      <c r="K3" s="16"/>
      <c r="L3" s="17"/>
      <c r="M3" s="16"/>
      <c r="N3" s="16"/>
      <c r="O3" s="16"/>
    </row>
    <row r="4" spans="1:36" ht="13.5" customHeight="1" x14ac:dyDescent="0.25">
      <c r="I4" s="16"/>
      <c r="J4" s="16"/>
      <c r="K4" s="16"/>
      <c r="L4" s="17"/>
      <c r="M4" s="16"/>
      <c r="N4" s="16"/>
      <c r="O4" s="16"/>
    </row>
    <row r="5" spans="1:36" hidden="1" x14ac:dyDescent="0.25">
      <c r="I5" s="16"/>
      <c r="J5" s="16"/>
      <c r="K5" s="16"/>
      <c r="L5" s="17"/>
      <c r="M5" s="16"/>
      <c r="N5" s="16"/>
      <c r="O5" s="16"/>
    </row>
    <row r="6" spans="1:36" ht="0.75" hidden="1" customHeight="1" x14ac:dyDescent="0.25">
      <c r="I6" s="16"/>
      <c r="J6" s="16"/>
      <c r="K6" s="16"/>
      <c r="L6" s="17"/>
      <c r="M6" s="16"/>
      <c r="N6" s="16"/>
      <c r="O6" s="16"/>
      <c r="P6" s="20" t="s">
        <v>42</v>
      </c>
      <c r="Q6" s="20"/>
      <c r="R6" s="20"/>
      <c r="S6" s="20"/>
    </row>
    <row r="7" spans="1:36" ht="72" customHeight="1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20</v>
      </c>
      <c r="H7" s="3" t="s">
        <v>21</v>
      </c>
      <c r="I7" s="3" t="s">
        <v>13</v>
      </c>
      <c r="J7" s="3" t="s">
        <v>14</v>
      </c>
      <c r="K7" s="3" t="s">
        <v>5</v>
      </c>
      <c r="L7" s="8" t="s">
        <v>26</v>
      </c>
      <c r="M7" s="8" t="s">
        <v>15</v>
      </c>
      <c r="N7" s="8" t="s">
        <v>16</v>
      </c>
      <c r="O7" s="8"/>
      <c r="P7" s="12"/>
      <c r="Q7" s="12"/>
      <c r="R7" s="12"/>
      <c r="S7" s="12"/>
    </row>
    <row r="8" spans="1:36" ht="45" x14ac:dyDescent="0.25">
      <c r="A8" t="s">
        <v>7</v>
      </c>
      <c r="B8" t="s">
        <v>43</v>
      </c>
      <c r="C8" t="s">
        <v>44</v>
      </c>
      <c r="D8" t="s">
        <v>43</v>
      </c>
      <c r="E8">
        <v>1</v>
      </c>
      <c r="F8" s="1">
        <v>1</v>
      </c>
      <c r="G8">
        <v>3145728</v>
      </c>
      <c r="H8">
        <v>183.77500000000001</v>
      </c>
      <c r="I8">
        <f>AVERAGE(H8:H10)</f>
        <v>192.59</v>
      </c>
      <c r="J8" s="1">
        <f>AVERAGE(I8,I11,I13)</f>
        <v>194.02999999999997</v>
      </c>
      <c r="K8">
        <v>578105264</v>
      </c>
      <c r="L8" s="2">
        <f>K8-(G8*194.03)</f>
        <v>-32260339.840000033</v>
      </c>
      <c r="M8" s="1">
        <f>AVERAGE(L8:L10)</f>
        <v>-4529896.5066667004</v>
      </c>
      <c r="N8" s="1">
        <f>AVERAGE(M8,M11,M13)</f>
        <v>363.27111107762903</v>
      </c>
      <c r="O8" s="8"/>
      <c r="P8" s="8"/>
      <c r="Q8" s="8"/>
      <c r="R8" s="1" t="s">
        <v>0</v>
      </c>
      <c r="S8" s="8" t="s">
        <v>16</v>
      </c>
      <c r="T8" s="8" t="s">
        <v>17</v>
      </c>
      <c r="U8" s="8" t="s">
        <v>18</v>
      </c>
      <c r="V8" s="8" t="s">
        <v>45</v>
      </c>
    </row>
    <row r="9" spans="1:36" x14ac:dyDescent="0.25">
      <c r="A9" t="s">
        <v>7</v>
      </c>
      <c r="B9" t="s">
        <v>43</v>
      </c>
      <c r="C9" t="s">
        <v>44</v>
      </c>
      <c r="D9" t="s">
        <v>43</v>
      </c>
      <c r="E9">
        <v>1</v>
      </c>
      <c r="F9" s="1">
        <v>2</v>
      </c>
      <c r="G9">
        <v>3145728</v>
      </c>
      <c r="H9">
        <v>183.596</v>
      </c>
      <c r="I9"/>
      <c r="K9">
        <v>577543103</v>
      </c>
      <c r="L9" s="2">
        <f t="shared" ref="L9:L14" si="0">K9-(G9*194.03)</f>
        <v>-32822500.840000033</v>
      </c>
      <c r="R9" s="1" t="s">
        <v>43</v>
      </c>
      <c r="S9" s="1">
        <f>N8</f>
        <v>363.27111107762903</v>
      </c>
      <c r="T9" s="5">
        <f>S9</f>
        <v>363.27111107762903</v>
      </c>
      <c r="U9" s="1" t="e">
        <f>STDEV(S9)</f>
        <v>#DIV/0!</v>
      </c>
    </row>
    <row r="10" spans="1:36" x14ac:dyDescent="0.25">
      <c r="A10" t="s">
        <v>7</v>
      </c>
      <c r="B10" t="s">
        <v>43</v>
      </c>
      <c r="C10" t="s">
        <v>44</v>
      </c>
      <c r="D10" t="s">
        <v>43</v>
      </c>
      <c r="E10">
        <v>1</v>
      </c>
      <c r="F10" s="1">
        <v>3</v>
      </c>
      <c r="G10">
        <v>3145728</v>
      </c>
      <c r="H10">
        <v>210.399</v>
      </c>
      <c r="I10"/>
      <c r="K10">
        <v>661858755</v>
      </c>
      <c r="L10" s="2">
        <f t="shared" si="0"/>
        <v>51493151.159999967</v>
      </c>
      <c r="R10" s="1" t="s">
        <v>46</v>
      </c>
      <c r="S10" s="1">
        <f>N15</f>
        <v>10049656136.16</v>
      </c>
    </row>
    <row r="11" spans="1:36" x14ac:dyDescent="0.25">
      <c r="A11" t="s">
        <v>7</v>
      </c>
      <c r="B11" t="s">
        <v>43</v>
      </c>
      <c r="C11" t="s">
        <v>44</v>
      </c>
      <c r="D11" t="s">
        <v>43</v>
      </c>
      <c r="E11">
        <v>2</v>
      </c>
      <c r="F11" s="1">
        <v>1</v>
      </c>
      <c r="G11">
        <v>3145728</v>
      </c>
      <c r="H11">
        <v>204.80199999999999</v>
      </c>
      <c r="I11">
        <f>AVERAGE(H11:H12)</f>
        <v>196.02199999999999</v>
      </c>
      <c r="K11">
        <v>644252537</v>
      </c>
      <c r="L11" s="2">
        <f t="shared" si="0"/>
        <v>33886933.159999967</v>
      </c>
      <c r="M11" s="1">
        <f>AVERAGE(L11:L12)</f>
        <v>6267045.6599999666</v>
      </c>
      <c r="R11" s="1" t="s">
        <v>47</v>
      </c>
      <c r="S11" s="1">
        <f>N24</f>
        <v>11124526500.715555</v>
      </c>
    </row>
    <row r="12" spans="1:36" x14ac:dyDescent="0.25">
      <c r="A12" t="s">
        <v>7</v>
      </c>
      <c r="B12" t="s">
        <v>43</v>
      </c>
      <c r="C12" t="s">
        <v>44</v>
      </c>
      <c r="D12" t="s">
        <v>43</v>
      </c>
      <c r="E12">
        <v>2</v>
      </c>
      <c r="F12" s="1">
        <v>2</v>
      </c>
      <c r="G12">
        <v>3145728</v>
      </c>
      <c r="H12">
        <v>187.24199999999999</v>
      </c>
      <c r="I12"/>
      <c r="J12"/>
      <c r="K12">
        <v>589012762</v>
      </c>
      <c r="L12" s="2">
        <f t="shared" si="0"/>
        <v>-21352841.840000033</v>
      </c>
      <c r="M12"/>
      <c r="N12"/>
      <c r="R12" s="1" t="s">
        <v>48</v>
      </c>
      <c r="S12" s="1">
        <f>N33</f>
        <v>11636409156.159998</v>
      </c>
      <c r="T12" s="5">
        <f>AVERAGE(S10:S12)</f>
        <v>10936863931.01185</v>
      </c>
      <c r="U12" s="1">
        <f>STDEV(S10:S12)</f>
        <v>809851354.67604601</v>
      </c>
      <c r="V12" s="5">
        <f>T12-T$9</f>
        <v>10936863567.74074</v>
      </c>
    </row>
    <row r="13" spans="1:36" x14ac:dyDescent="0.25">
      <c r="A13" t="s">
        <v>7</v>
      </c>
      <c r="B13" t="s">
        <v>43</v>
      </c>
      <c r="C13" t="s">
        <v>44</v>
      </c>
      <c r="D13" t="s">
        <v>43</v>
      </c>
      <c r="E13">
        <v>3</v>
      </c>
      <c r="F13" s="1">
        <v>1</v>
      </c>
      <c r="G13">
        <v>3145728</v>
      </c>
      <c r="H13">
        <v>184.755</v>
      </c>
      <c r="I13">
        <f>AVERAGE(H13:H14)</f>
        <v>193.47800000000001</v>
      </c>
      <c r="J13"/>
      <c r="K13">
        <v>581189003</v>
      </c>
      <c r="L13" s="2">
        <f t="shared" si="0"/>
        <v>-29176600.840000033</v>
      </c>
      <c r="M13">
        <f>AVERAGE(L13:L14)</f>
        <v>-1736059.3400000334</v>
      </c>
      <c r="N13"/>
      <c r="R13" s="1" t="s">
        <v>49</v>
      </c>
      <c r="S13" s="1">
        <f>N42</f>
        <v>10991744282.048887</v>
      </c>
    </row>
    <row r="14" spans="1:36" x14ac:dyDescent="0.25">
      <c r="A14" t="s">
        <v>7</v>
      </c>
      <c r="B14" t="s">
        <v>43</v>
      </c>
      <c r="C14" t="s">
        <v>44</v>
      </c>
      <c r="D14" t="s">
        <v>43</v>
      </c>
      <c r="E14">
        <v>3</v>
      </c>
      <c r="F14" s="1">
        <v>2</v>
      </c>
      <c r="G14">
        <v>3145728</v>
      </c>
      <c r="H14">
        <v>202.20099999999999</v>
      </c>
      <c r="I14"/>
      <c r="J14"/>
      <c r="K14">
        <v>636070086</v>
      </c>
      <c r="L14" s="2">
        <f t="shared" si="0"/>
        <v>25704482.159999967</v>
      </c>
      <c r="M14"/>
      <c r="N14"/>
      <c r="R14" s="1" t="s">
        <v>50</v>
      </c>
      <c r="S14" s="1">
        <f>N51</f>
        <v>8846051973.8266678</v>
      </c>
      <c r="T14" s="5">
        <f>AVERAGE(S13:S15)</f>
        <v>10153988467.493334</v>
      </c>
      <c r="U14" s="1">
        <f>STDEV(S13:S14)</f>
        <v>1517233581.4837348</v>
      </c>
      <c r="V14" s="5">
        <f>T14-T$9</f>
        <v>10153988104.222223</v>
      </c>
    </row>
    <row r="15" spans="1:36" x14ac:dyDescent="0.25">
      <c r="A15" t="s">
        <v>7</v>
      </c>
      <c r="B15" t="s">
        <v>11</v>
      </c>
      <c r="C15"/>
      <c r="D15" t="s">
        <v>51</v>
      </c>
      <c r="E15">
        <v>1</v>
      </c>
      <c r="F15" s="1">
        <v>1</v>
      </c>
      <c r="G15">
        <v>3145728</v>
      </c>
      <c r="H15">
        <v>3496.8220000000001</v>
      </c>
      <c r="I15" s="1">
        <f>AVERAGE(H15:H17)</f>
        <v>3255.3780000000002</v>
      </c>
      <c r="J15" s="1">
        <f>AVERAGE(I15,I18,I21)</f>
        <v>3388.7293333333332</v>
      </c>
      <c r="K15">
        <v>11000052437</v>
      </c>
      <c r="L15" s="2">
        <f t="shared" ref="L15:L68" si="1">K15-(G15*J$8)</f>
        <v>10389686833.16</v>
      </c>
      <c r="M15" s="1">
        <f>AVERAGE(L15:L17)</f>
        <v>9630169489.8266659</v>
      </c>
      <c r="N15" s="1">
        <f>AVERAGE(M15,M18,M21)</f>
        <v>10049656136.16</v>
      </c>
      <c r="R15" s="1" t="s">
        <v>52</v>
      </c>
      <c r="S15" s="1">
        <f>N60</f>
        <v>10624169146.604445</v>
      </c>
      <c r="T15" s="5"/>
    </row>
    <row r="16" spans="1:36" x14ac:dyDescent="0.25">
      <c r="A16" t="s">
        <v>7</v>
      </c>
      <c r="B16" t="s">
        <v>11</v>
      </c>
      <c r="C16"/>
      <c r="D16" t="s">
        <v>51</v>
      </c>
      <c r="E16">
        <v>1</v>
      </c>
      <c r="F16" s="1">
        <v>2</v>
      </c>
      <c r="G16">
        <v>3145728</v>
      </c>
      <c r="H16">
        <v>3011.4270000000001</v>
      </c>
      <c r="K16">
        <v>9473131345</v>
      </c>
      <c r="L16" s="2">
        <f t="shared" si="1"/>
        <v>8862765741.1599998</v>
      </c>
    </row>
    <row r="17" spans="1:36" x14ac:dyDescent="0.25">
      <c r="A17" t="s">
        <v>7</v>
      </c>
      <c r="B17" t="s">
        <v>11</v>
      </c>
      <c r="C17"/>
      <c r="D17" t="s">
        <v>51</v>
      </c>
      <c r="E17">
        <v>1</v>
      </c>
      <c r="F17" s="1">
        <v>3</v>
      </c>
      <c r="G17">
        <v>3145728</v>
      </c>
      <c r="H17">
        <v>3257.8850000000002</v>
      </c>
      <c r="K17">
        <v>10248421499</v>
      </c>
      <c r="L17" s="2">
        <f t="shared" si="1"/>
        <v>9638055895.1599998</v>
      </c>
    </row>
    <row r="18" spans="1:36" x14ac:dyDescent="0.25">
      <c r="A18" t="s">
        <v>7</v>
      </c>
      <c r="B18" t="s">
        <v>11</v>
      </c>
      <c r="C18"/>
      <c r="D18" t="s">
        <v>51</v>
      </c>
      <c r="E18">
        <v>2</v>
      </c>
      <c r="F18" s="1">
        <v>1</v>
      </c>
      <c r="G18">
        <v>3145728</v>
      </c>
      <c r="H18">
        <v>3608.7109999999998</v>
      </c>
      <c r="I18" s="1">
        <f>AVERAGE(H18:H20)</f>
        <v>3561.7933333333331</v>
      </c>
      <c r="K18">
        <v>11352022055</v>
      </c>
      <c r="L18" s="2">
        <f t="shared" si="1"/>
        <v>10741656451.16</v>
      </c>
      <c r="M18" s="1">
        <f>AVERAGE(L18:L20)</f>
        <v>10594067802.493334</v>
      </c>
    </row>
    <row r="19" spans="1:36" x14ac:dyDescent="0.25">
      <c r="A19" t="s">
        <v>7</v>
      </c>
      <c r="B19" t="s">
        <v>11</v>
      </c>
      <c r="C19"/>
      <c r="D19" t="s">
        <v>51</v>
      </c>
      <c r="E19">
        <v>2</v>
      </c>
      <c r="F19" s="1">
        <v>2</v>
      </c>
      <c r="G19">
        <v>3145728</v>
      </c>
      <c r="H19">
        <v>3666.5709999999999</v>
      </c>
      <c r="K19">
        <v>11534036572</v>
      </c>
      <c r="L19" s="2">
        <f t="shared" si="1"/>
        <v>10923670968.16</v>
      </c>
    </row>
    <row r="20" spans="1:36" x14ac:dyDescent="0.25">
      <c r="A20" t="s">
        <v>7</v>
      </c>
      <c r="B20" t="s">
        <v>11</v>
      </c>
      <c r="C20"/>
      <c r="D20" t="s">
        <v>51</v>
      </c>
      <c r="E20">
        <v>2</v>
      </c>
      <c r="F20" s="1">
        <v>3</v>
      </c>
      <c r="G20">
        <v>3145728</v>
      </c>
      <c r="H20">
        <v>3410.098</v>
      </c>
      <c r="K20">
        <v>10727241592</v>
      </c>
      <c r="L20" s="2">
        <f t="shared" si="1"/>
        <v>10116875988.16</v>
      </c>
    </row>
    <row r="21" spans="1:36" x14ac:dyDescent="0.25">
      <c r="A21" t="s">
        <v>7</v>
      </c>
      <c r="B21" t="s">
        <v>11</v>
      </c>
      <c r="C21"/>
      <c r="D21" t="s">
        <v>51</v>
      </c>
      <c r="E21">
        <v>3</v>
      </c>
      <c r="F21" s="1">
        <v>1</v>
      </c>
      <c r="G21">
        <v>3145728</v>
      </c>
      <c r="H21">
        <v>3459.9180000000001</v>
      </c>
      <c r="I21" s="1">
        <f>AVERAGE(H21:H23)</f>
        <v>3349.0166666666664</v>
      </c>
      <c r="K21">
        <v>10883962310</v>
      </c>
      <c r="L21" s="2">
        <f t="shared" si="1"/>
        <v>10273596706.16</v>
      </c>
      <c r="M21" s="1">
        <f>AVERAGE(L21:L23)</f>
        <v>9924731116.1599998</v>
      </c>
      <c r="AJ21" s="8"/>
    </row>
    <row r="22" spans="1:36" x14ac:dyDescent="0.25">
      <c r="A22" t="s">
        <v>7</v>
      </c>
      <c r="B22" t="s">
        <v>11</v>
      </c>
      <c r="C22"/>
      <c r="D22" t="s">
        <v>51</v>
      </c>
      <c r="E22">
        <v>3</v>
      </c>
      <c r="F22" s="1">
        <v>2</v>
      </c>
      <c r="G22">
        <v>3145728</v>
      </c>
      <c r="H22">
        <v>3052.6790000000001</v>
      </c>
      <c r="K22">
        <v>9602899303</v>
      </c>
      <c r="L22" s="2">
        <f t="shared" si="1"/>
        <v>8992533699.1599998</v>
      </c>
    </row>
    <row r="23" spans="1:36" x14ac:dyDescent="0.25">
      <c r="A23" t="s">
        <v>7</v>
      </c>
      <c r="B23" t="s">
        <v>11</v>
      </c>
      <c r="C23"/>
      <c r="D23" t="s">
        <v>51</v>
      </c>
      <c r="E23">
        <v>3</v>
      </c>
      <c r="F23" s="1">
        <v>3</v>
      </c>
      <c r="G23">
        <v>3145728</v>
      </c>
      <c r="H23">
        <v>3534.453</v>
      </c>
      <c r="K23">
        <v>11118428547</v>
      </c>
      <c r="L23" s="2">
        <f t="shared" si="1"/>
        <v>10508062943.16</v>
      </c>
    </row>
    <row r="24" spans="1:36" x14ac:dyDescent="0.25">
      <c r="A24" t="s">
        <v>7</v>
      </c>
      <c r="B24" t="s">
        <v>11</v>
      </c>
      <c r="C24"/>
      <c r="D24" t="s">
        <v>53</v>
      </c>
      <c r="E24">
        <v>1</v>
      </c>
      <c r="F24" s="1">
        <v>1</v>
      </c>
      <c r="G24">
        <v>3145728</v>
      </c>
      <c r="H24">
        <v>3899.2640000000001</v>
      </c>
      <c r="I24" s="1">
        <f>AVERAGE(H24:H26)</f>
        <v>3753.2523333333334</v>
      </c>
      <c r="J24" s="1">
        <f>AVERAGE(I24,I27,I30)</f>
        <v>3730.4217777777776</v>
      </c>
      <c r="K24">
        <v>12266022543</v>
      </c>
      <c r="L24" s="2">
        <f t="shared" si="1"/>
        <v>11655656939.16</v>
      </c>
      <c r="M24" s="1">
        <f>AVERAGE(L24:L26)</f>
        <v>11196345100.16</v>
      </c>
      <c r="N24" s="1">
        <f>AVERAGE(M24,M27,M30)</f>
        <v>11124526500.715555</v>
      </c>
    </row>
    <row r="25" spans="1:36" x14ac:dyDescent="0.25">
      <c r="A25" t="s">
        <v>7</v>
      </c>
      <c r="B25" t="s">
        <v>11</v>
      </c>
      <c r="C25"/>
      <c r="D25" t="s">
        <v>53</v>
      </c>
      <c r="E25">
        <v>1</v>
      </c>
      <c r="F25" s="1">
        <v>2</v>
      </c>
      <c r="G25">
        <v>3145728</v>
      </c>
      <c r="H25">
        <v>3585.0940000000001</v>
      </c>
      <c r="K25">
        <v>11277731666</v>
      </c>
      <c r="L25" s="2">
        <f t="shared" si="1"/>
        <v>10667366062.16</v>
      </c>
    </row>
    <row r="26" spans="1:36" x14ac:dyDescent="0.25">
      <c r="A26" t="s">
        <v>7</v>
      </c>
      <c r="B26" t="s">
        <v>11</v>
      </c>
      <c r="C26"/>
      <c r="D26" t="s">
        <v>53</v>
      </c>
      <c r="E26">
        <v>1</v>
      </c>
      <c r="F26" s="1">
        <v>3</v>
      </c>
      <c r="G26">
        <v>3145728</v>
      </c>
      <c r="H26">
        <v>3775.3989999999999</v>
      </c>
      <c r="K26">
        <v>11876377903</v>
      </c>
      <c r="L26" s="2">
        <f t="shared" si="1"/>
        <v>11266012299.16</v>
      </c>
    </row>
    <row r="27" spans="1:36" x14ac:dyDescent="0.25">
      <c r="A27" t="s">
        <v>7</v>
      </c>
      <c r="B27" t="s">
        <v>11</v>
      </c>
      <c r="C27"/>
      <c r="D27" t="s">
        <v>53</v>
      </c>
      <c r="E27">
        <v>2</v>
      </c>
      <c r="F27" s="1">
        <v>1</v>
      </c>
      <c r="G27">
        <v>3145728</v>
      </c>
      <c r="H27">
        <v>3864.78</v>
      </c>
      <c r="I27" s="1">
        <f>AVERAGE(H27:H29)</f>
        <v>3632.4960000000005</v>
      </c>
      <c r="K27">
        <v>12157546030</v>
      </c>
      <c r="L27" s="2">
        <f t="shared" si="1"/>
        <v>11547180426.16</v>
      </c>
      <c r="M27" s="1">
        <f>AVERAGE(L27:L29)</f>
        <v>10816478550.493334</v>
      </c>
    </row>
    <row r="28" spans="1:36" x14ac:dyDescent="0.25">
      <c r="A28" t="s">
        <v>7</v>
      </c>
      <c r="B28" t="s">
        <v>11</v>
      </c>
      <c r="C28"/>
      <c r="D28" t="s">
        <v>53</v>
      </c>
      <c r="E28">
        <v>2</v>
      </c>
      <c r="F28" s="1">
        <v>2</v>
      </c>
      <c r="G28">
        <v>3145728</v>
      </c>
      <c r="H28">
        <v>3692.6350000000002</v>
      </c>
      <c r="K28">
        <v>11616024863</v>
      </c>
      <c r="L28" s="2">
        <f t="shared" si="1"/>
        <v>11005659259.16</v>
      </c>
    </row>
    <row r="29" spans="1:36" x14ac:dyDescent="0.25">
      <c r="A29" t="s">
        <v>7</v>
      </c>
      <c r="B29" t="s">
        <v>11</v>
      </c>
      <c r="C29"/>
      <c r="D29" t="s">
        <v>53</v>
      </c>
      <c r="E29">
        <v>2</v>
      </c>
      <c r="F29" s="1">
        <v>3</v>
      </c>
      <c r="G29">
        <v>3145728</v>
      </c>
      <c r="H29">
        <v>3340.0729999999999</v>
      </c>
      <c r="K29">
        <v>10506961570</v>
      </c>
      <c r="L29" s="2">
        <f t="shared" si="1"/>
        <v>9896595966.1599998</v>
      </c>
    </row>
    <row r="30" spans="1:36" x14ac:dyDescent="0.25">
      <c r="A30" t="s">
        <v>7</v>
      </c>
      <c r="B30" t="s">
        <v>11</v>
      </c>
      <c r="C30"/>
      <c r="D30" t="s">
        <v>53</v>
      </c>
      <c r="E30">
        <v>3</v>
      </c>
      <c r="F30" s="1">
        <v>1</v>
      </c>
      <c r="G30">
        <v>3145728</v>
      </c>
      <c r="H30">
        <v>3925.3649999999998</v>
      </c>
      <c r="I30" s="1">
        <f>AVERAGE(H30:H32)</f>
        <v>3805.5169999999998</v>
      </c>
      <c r="K30">
        <v>12348129447</v>
      </c>
      <c r="L30" s="2">
        <f t="shared" si="1"/>
        <v>11737763843.16</v>
      </c>
      <c r="M30" s="1">
        <f>AVERAGE(L30:L32)</f>
        <v>11360755851.493334</v>
      </c>
    </row>
    <row r="31" spans="1:36" x14ac:dyDescent="0.25">
      <c r="A31" t="s">
        <v>7</v>
      </c>
      <c r="B31" t="s">
        <v>11</v>
      </c>
      <c r="C31"/>
      <c r="D31" t="s">
        <v>53</v>
      </c>
      <c r="E31">
        <v>3</v>
      </c>
      <c r="F31" s="1">
        <v>2</v>
      </c>
      <c r="G31">
        <v>3145728</v>
      </c>
      <c r="H31">
        <v>3934.2269999999999</v>
      </c>
      <c r="K31">
        <v>12376008497</v>
      </c>
      <c r="L31" s="2">
        <f t="shared" si="1"/>
        <v>11765642893.16</v>
      </c>
    </row>
    <row r="32" spans="1:36" x14ac:dyDescent="0.25">
      <c r="A32" t="s">
        <v>7</v>
      </c>
      <c r="B32" t="s">
        <v>11</v>
      </c>
      <c r="C32"/>
      <c r="D32" t="s">
        <v>53</v>
      </c>
      <c r="E32">
        <v>3</v>
      </c>
      <c r="F32" s="1">
        <v>3</v>
      </c>
      <c r="G32">
        <v>3145728</v>
      </c>
      <c r="H32">
        <v>3556.9589999999998</v>
      </c>
      <c r="K32">
        <v>11189226422</v>
      </c>
      <c r="L32" s="2">
        <f t="shared" si="1"/>
        <v>10578860818.16</v>
      </c>
    </row>
    <row r="33" spans="1:21" x14ac:dyDescent="0.25">
      <c r="A33" t="s">
        <v>7</v>
      </c>
      <c r="B33" t="s">
        <v>11</v>
      </c>
      <c r="C33"/>
      <c r="D33" t="s">
        <v>54</v>
      </c>
      <c r="E33">
        <v>1</v>
      </c>
      <c r="F33" s="1">
        <v>1</v>
      </c>
      <c r="G33">
        <v>3145728</v>
      </c>
      <c r="H33">
        <v>3919.5030000000002</v>
      </c>
      <c r="I33" s="1">
        <f>AVERAGE(H33:H35)</f>
        <v>4003.77</v>
      </c>
      <c r="J33" s="1">
        <f>AVERAGE(I33,I36,I39)</f>
        <v>3893.1447777777776</v>
      </c>
      <c r="K33">
        <v>12329689496</v>
      </c>
      <c r="L33" s="2">
        <f t="shared" si="1"/>
        <v>11719323892.16</v>
      </c>
      <c r="M33" s="1">
        <f>AVERAGE(L33:L35)</f>
        <v>11984405142.159998</v>
      </c>
      <c r="N33" s="1">
        <f>AVERAGE(M33,M36,M39)</f>
        <v>11636409156.159998</v>
      </c>
    </row>
    <row r="34" spans="1:21" x14ac:dyDescent="0.25">
      <c r="A34" t="s">
        <v>7</v>
      </c>
      <c r="B34" t="s">
        <v>11</v>
      </c>
      <c r="C34"/>
      <c r="D34" t="s">
        <v>54</v>
      </c>
      <c r="E34">
        <v>1</v>
      </c>
      <c r="F34" s="1">
        <v>2</v>
      </c>
      <c r="G34">
        <v>3145728</v>
      </c>
      <c r="H34">
        <v>4083.924</v>
      </c>
      <c r="K34">
        <v>12846912512</v>
      </c>
      <c r="L34" s="2">
        <f t="shared" si="1"/>
        <v>12236546908.16</v>
      </c>
    </row>
    <row r="35" spans="1:21" x14ac:dyDescent="0.25">
      <c r="A35" t="s">
        <v>7</v>
      </c>
      <c r="B35" t="s">
        <v>11</v>
      </c>
      <c r="C35"/>
      <c r="D35" t="s">
        <v>54</v>
      </c>
      <c r="E35">
        <v>1</v>
      </c>
      <c r="F35" s="1">
        <v>3</v>
      </c>
      <c r="G35">
        <v>3145728</v>
      </c>
      <c r="H35">
        <v>4007.8829999999998</v>
      </c>
      <c r="K35">
        <v>12607710230</v>
      </c>
      <c r="L35" s="2">
        <f t="shared" si="1"/>
        <v>11997344626.16</v>
      </c>
    </row>
    <row r="36" spans="1:21" x14ac:dyDescent="0.25">
      <c r="A36" t="s">
        <v>7</v>
      </c>
      <c r="B36" t="s">
        <v>11</v>
      </c>
      <c r="C36"/>
      <c r="D36" t="s">
        <v>54</v>
      </c>
      <c r="E36">
        <v>2</v>
      </c>
      <c r="F36" s="1">
        <v>1</v>
      </c>
      <c r="G36">
        <v>3145728</v>
      </c>
      <c r="H36">
        <v>3785.6729999999998</v>
      </c>
      <c r="I36" s="1">
        <f>AVERAGE(H36:H38)</f>
        <v>3713.7833333333328</v>
      </c>
      <c r="K36">
        <v>11908699076</v>
      </c>
      <c r="L36" s="2">
        <f t="shared" si="1"/>
        <v>11298333472.16</v>
      </c>
      <c r="M36" s="1">
        <f>AVERAGE(L36:L38)</f>
        <v>11072187058.826666</v>
      </c>
    </row>
    <row r="37" spans="1:21" x14ac:dyDescent="0.25">
      <c r="A37" t="s">
        <v>7</v>
      </c>
      <c r="B37" t="s">
        <v>11</v>
      </c>
      <c r="C37"/>
      <c r="D37" t="s">
        <v>54</v>
      </c>
      <c r="E37">
        <v>2</v>
      </c>
      <c r="F37" s="1">
        <v>2</v>
      </c>
      <c r="G37">
        <v>3145728</v>
      </c>
      <c r="H37">
        <v>3667.3829999999998</v>
      </c>
      <c r="K37">
        <v>11536588801</v>
      </c>
      <c r="L37" s="2">
        <f t="shared" si="1"/>
        <v>10926223197.16</v>
      </c>
      <c r="T37" s="3"/>
      <c r="U37" s="3"/>
    </row>
    <row r="38" spans="1:21" x14ac:dyDescent="0.25">
      <c r="A38" t="s">
        <v>7</v>
      </c>
      <c r="B38" t="s">
        <v>11</v>
      </c>
      <c r="C38"/>
      <c r="D38" t="s">
        <v>54</v>
      </c>
      <c r="E38">
        <v>2</v>
      </c>
      <c r="F38" s="1">
        <v>3</v>
      </c>
      <c r="G38">
        <v>3145728</v>
      </c>
      <c r="H38">
        <v>3688.2939999999999</v>
      </c>
      <c r="K38">
        <v>11602370111</v>
      </c>
      <c r="L38" s="2">
        <f t="shared" si="1"/>
        <v>10992004507.16</v>
      </c>
      <c r="T38" s="3"/>
      <c r="U38" s="3"/>
    </row>
    <row r="39" spans="1:21" x14ac:dyDescent="0.25">
      <c r="A39" t="s">
        <v>7</v>
      </c>
      <c r="B39" t="s">
        <v>11</v>
      </c>
      <c r="C39"/>
      <c r="D39" t="s">
        <v>54</v>
      </c>
      <c r="E39">
        <v>3</v>
      </c>
      <c r="F39" s="1">
        <v>1</v>
      </c>
      <c r="G39">
        <v>3145728</v>
      </c>
      <c r="H39">
        <v>3826.297</v>
      </c>
      <c r="I39" s="1">
        <f>AVERAGE(H39:H41)</f>
        <v>3961.8809999999999</v>
      </c>
      <c r="K39">
        <v>12036490020</v>
      </c>
      <c r="L39" s="2">
        <f t="shared" si="1"/>
        <v>11426124416.16</v>
      </c>
      <c r="M39" s="1">
        <f>AVERAGE(L39:L41)</f>
        <v>11852635267.493332</v>
      </c>
      <c r="T39" s="3"/>
      <c r="U39" s="3"/>
    </row>
    <row r="40" spans="1:21" x14ac:dyDescent="0.25">
      <c r="A40" t="s">
        <v>7</v>
      </c>
      <c r="B40" t="s">
        <v>11</v>
      </c>
      <c r="C40"/>
      <c r="D40" t="s">
        <v>54</v>
      </c>
      <c r="E40">
        <v>3</v>
      </c>
      <c r="F40" s="1">
        <v>2</v>
      </c>
      <c r="G40">
        <v>3145728</v>
      </c>
      <c r="H40">
        <v>4022.2069999999999</v>
      </c>
      <c r="K40">
        <v>12652769937</v>
      </c>
      <c r="L40" s="2">
        <f t="shared" si="1"/>
        <v>12042404333.16</v>
      </c>
      <c r="T40" s="3"/>
      <c r="U40" s="3"/>
    </row>
    <row r="41" spans="1:21" x14ac:dyDescent="0.25">
      <c r="A41" t="s">
        <v>7</v>
      </c>
      <c r="B41" t="s">
        <v>11</v>
      </c>
      <c r="C41"/>
      <c r="D41" t="s">
        <v>54</v>
      </c>
      <c r="E41">
        <v>3</v>
      </c>
      <c r="F41" s="1">
        <v>3</v>
      </c>
      <c r="G41">
        <v>3145728</v>
      </c>
      <c r="H41">
        <v>4037.1390000000001</v>
      </c>
      <c r="K41">
        <v>12699742657</v>
      </c>
      <c r="L41" s="2">
        <f t="shared" si="1"/>
        <v>12089377053.16</v>
      </c>
      <c r="T41" s="3"/>
      <c r="U41" s="3"/>
    </row>
    <row r="42" spans="1:21" x14ac:dyDescent="0.25">
      <c r="A42" t="s">
        <v>7</v>
      </c>
      <c r="B42" t="s">
        <v>19</v>
      </c>
      <c r="C42"/>
      <c r="D42" t="s">
        <v>55</v>
      </c>
      <c r="E42">
        <v>1</v>
      </c>
      <c r="F42" s="1">
        <v>1</v>
      </c>
      <c r="G42">
        <v>3145728</v>
      </c>
      <c r="H42">
        <v>3460.0590000000002</v>
      </c>
      <c r="I42" s="1">
        <f>AVERAGE(H42:H44)</f>
        <v>3602.9046666666668</v>
      </c>
      <c r="J42" s="1">
        <f>AVERAGE(I42,I45,I48)</f>
        <v>3688.2113333333341</v>
      </c>
      <c r="K42">
        <v>10884404983</v>
      </c>
      <c r="L42" s="2">
        <f t="shared" si="1"/>
        <v>10274039379.16</v>
      </c>
      <c r="M42" s="1">
        <f>AVERAGE(L42:L44)</f>
        <v>10723392690.826666</v>
      </c>
      <c r="N42" s="1">
        <f>AVERAGE(M42,M45,M48)</f>
        <v>10991744282.048887</v>
      </c>
      <c r="T42" s="3"/>
      <c r="U42" s="3"/>
    </row>
    <row r="43" spans="1:21" x14ac:dyDescent="0.25">
      <c r="A43" t="s">
        <v>7</v>
      </c>
      <c r="B43" t="s">
        <v>19</v>
      </c>
      <c r="C43"/>
      <c r="D43" t="s">
        <v>55</v>
      </c>
      <c r="E43">
        <v>1</v>
      </c>
      <c r="F43" s="1">
        <v>2</v>
      </c>
      <c r="G43">
        <v>3145728</v>
      </c>
      <c r="H43">
        <v>3590.0920000000001</v>
      </c>
      <c r="K43">
        <v>11293451766</v>
      </c>
      <c r="L43" s="2">
        <f t="shared" si="1"/>
        <v>10683086162.16</v>
      </c>
    </row>
    <row r="44" spans="1:21" x14ac:dyDescent="0.25">
      <c r="A44" t="s">
        <v>7</v>
      </c>
      <c r="B44" t="s">
        <v>19</v>
      </c>
      <c r="C44"/>
      <c r="D44" t="s">
        <v>55</v>
      </c>
      <c r="E44">
        <v>1</v>
      </c>
      <c r="F44" s="1">
        <v>3</v>
      </c>
      <c r="G44">
        <v>3145728</v>
      </c>
      <c r="H44">
        <v>3758.5630000000001</v>
      </c>
      <c r="K44">
        <v>11823418135</v>
      </c>
      <c r="L44" s="2">
        <f t="shared" si="1"/>
        <v>11213052531.16</v>
      </c>
    </row>
    <row r="45" spans="1:21" x14ac:dyDescent="0.25">
      <c r="A45" t="s">
        <v>7</v>
      </c>
      <c r="B45" t="s">
        <v>19</v>
      </c>
      <c r="C45"/>
      <c r="D45" t="s">
        <v>55</v>
      </c>
      <c r="E45">
        <v>2</v>
      </c>
      <c r="F45" s="1">
        <v>1</v>
      </c>
      <c r="G45">
        <v>3145728</v>
      </c>
      <c r="H45">
        <v>3693.181</v>
      </c>
      <c r="I45" s="1">
        <f>AVERAGE(H45:H47)</f>
        <v>3772.6626666666671</v>
      </c>
      <c r="K45">
        <v>11617742736</v>
      </c>
      <c r="L45" s="2">
        <f t="shared" si="1"/>
        <v>11007377132.16</v>
      </c>
      <c r="M45" s="1">
        <f>AVERAGE(L45:L47)</f>
        <v>11257405147.16</v>
      </c>
    </row>
    <row r="46" spans="1:21" x14ac:dyDescent="0.25">
      <c r="A46" t="s">
        <v>7</v>
      </c>
      <c r="B46" t="s">
        <v>19</v>
      </c>
      <c r="C46"/>
      <c r="D46" t="s">
        <v>55</v>
      </c>
      <c r="E46">
        <v>2</v>
      </c>
      <c r="F46" s="1">
        <v>2</v>
      </c>
      <c r="G46">
        <v>3145728</v>
      </c>
      <c r="H46">
        <v>3686.7310000000002</v>
      </c>
      <c r="K46">
        <v>11597453592</v>
      </c>
      <c r="L46" s="2">
        <f t="shared" si="1"/>
        <v>10987087988.16</v>
      </c>
    </row>
    <row r="47" spans="1:21" x14ac:dyDescent="0.25">
      <c r="A47" t="s">
        <v>7</v>
      </c>
      <c r="B47" t="s">
        <v>19</v>
      </c>
      <c r="C47"/>
      <c r="D47" t="s">
        <v>55</v>
      </c>
      <c r="E47">
        <v>2</v>
      </c>
      <c r="F47" s="1">
        <v>3</v>
      </c>
      <c r="G47">
        <v>3145728</v>
      </c>
      <c r="H47">
        <v>3938.076</v>
      </c>
      <c r="K47">
        <v>12388115925</v>
      </c>
      <c r="L47" s="2">
        <f t="shared" si="1"/>
        <v>11777750321.16</v>
      </c>
    </row>
    <row r="48" spans="1:21" x14ac:dyDescent="0.25">
      <c r="A48" t="s">
        <v>7</v>
      </c>
      <c r="B48" t="s">
        <v>19</v>
      </c>
      <c r="C48"/>
      <c r="D48" t="s">
        <v>55</v>
      </c>
      <c r="E48">
        <v>3</v>
      </c>
      <c r="F48" s="1">
        <v>1</v>
      </c>
      <c r="G48">
        <v>3145728</v>
      </c>
      <c r="H48">
        <v>3809.9989999999998</v>
      </c>
      <c r="I48" s="1">
        <f>AVERAGE(H48:H50)</f>
        <v>3689.0666666666671</v>
      </c>
      <c r="K48">
        <v>11985221382</v>
      </c>
      <c r="L48" s="2">
        <f t="shared" si="1"/>
        <v>11374855778.16</v>
      </c>
      <c r="M48" s="1">
        <f>AVERAGE(L48:L50)</f>
        <v>10994435008.16</v>
      </c>
    </row>
    <row r="49" spans="1:14" x14ac:dyDescent="0.25">
      <c r="A49" t="s">
        <v>7</v>
      </c>
      <c r="B49" t="s">
        <v>19</v>
      </c>
      <c r="C49"/>
      <c r="D49" t="s">
        <v>55</v>
      </c>
      <c r="E49">
        <v>3</v>
      </c>
      <c r="F49" s="1">
        <v>2</v>
      </c>
      <c r="G49">
        <v>3145728</v>
      </c>
      <c r="H49">
        <v>4022.442</v>
      </c>
      <c r="K49">
        <v>12653507637</v>
      </c>
      <c r="L49" s="2">
        <f t="shared" si="1"/>
        <v>12043142033.16</v>
      </c>
    </row>
    <row r="50" spans="1:14" x14ac:dyDescent="0.25">
      <c r="A50" t="s">
        <v>7</v>
      </c>
      <c r="B50" t="s">
        <v>19</v>
      </c>
      <c r="C50"/>
      <c r="D50" t="s">
        <v>55</v>
      </c>
      <c r="E50">
        <v>3</v>
      </c>
      <c r="F50" s="1">
        <v>3</v>
      </c>
      <c r="G50">
        <v>3145728</v>
      </c>
      <c r="H50">
        <v>3234.759</v>
      </c>
      <c r="K50">
        <v>10175672817</v>
      </c>
      <c r="L50" s="2">
        <f t="shared" si="1"/>
        <v>9565307213.1599998</v>
      </c>
    </row>
    <row r="51" spans="1:14" x14ac:dyDescent="0.25">
      <c r="A51" t="s">
        <v>7</v>
      </c>
      <c r="B51" t="s">
        <v>19</v>
      </c>
      <c r="C51"/>
      <c r="D51" t="s">
        <v>56</v>
      </c>
      <c r="E51">
        <v>1</v>
      </c>
      <c r="F51" s="1">
        <v>1</v>
      </c>
      <c r="G51">
        <v>3145728</v>
      </c>
      <c r="H51">
        <v>2887.8119999999999</v>
      </c>
      <c r="I51" s="1">
        <f>AVERAGE(H51:H53)</f>
        <v>2680.9373333333333</v>
      </c>
      <c r="J51" s="1">
        <f>AVERAGE(I51,I54,I57)</f>
        <v>3006.1143333333334</v>
      </c>
      <c r="K51">
        <v>9084270449</v>
      </c>
      <c r="L51" s="2">
        <f t="shared" si="1"/>
        <v>8473904845.1599998</v>
      </c>
      <c r="M51" s="1">
        <f>AVERAGE(L51:L53)</f>
        <v>7823134329.8266668</v>
      </c>
      <c r="N51" s="1">
        <f>AVERAGE(M51,M54,M57)</f>
        <v>8846051973.8266678</v>
      </c>
    </row>
    <row r="52" spans="1:14" x14ac:dyDescent="0.25">
      <c r="A52" t="s">
        <v>7</v>
      </c>
      <c r="B52" t="s">
        <v>19</v>
      </c>
      <c r="C52"/>
      <c r="D52" t="s">
        <v>56</v>
      </c>
      <c r="E52">
        <v>1</v>
      </c>
      <c r="F52" s="1">
        <v>2</v>
      </c>
      <c r="G52">
        <v>3145728</v>
      </c>
      <c r="H52">
        <v>2439.2170000000001</v>
      </c>
      <c r="K52">
        <v>7673113879</v>
      </c>
      <c r="L52" s="2">
        <f t="shared" si="1"/>
        <v>7062748275.1599998</v>
      </c>
    </row>
    <row r="53" spans="1:14" x14ac:dyDescent="0.25">
      <c r="A53" t="s">
        <v>7</v>
      </c>
      <c r="B53" t="s">
        <v>19</v>
      </c>
      <c r="C53"/>
      <c r="D53" t="s">
        <v>56</v>
      </c>
      <c r="E53">
        <v>1</v>
      </c>
      <c r="F53" s="1">
        <v>3</v>
      </c>
      <c r="G53">
        <v>3145728</v>
      </c>
      <c r="H53">
        <v>2715.7829999999999</v>
      </c>
      <c r="K53">
        <v>8543115473</v>
      </c>
      <c r="L53" s="2">
        <f t="shared" si="1"/>
        <v>7932749869.1599998</v>
      </c>
    </row>
    <row r="54" spans="1:14" x14ac:dyDescent="0.25">
      <c r="A54" t="s">
        <v>7</v>
      </c>
      <c r="B54" t="s">
        <v>19</v>
      </c>
      <c r="C54"/>
      <c r="D54" t="s">
        <v>56</v>
      </c>
      <c r="E54">
        <v>2</v>
      </c>
      <c r="F54" s="1">
        <v>1</v>
      </c>
      <c r="G54">
        <v>3145728</v>
      </c>
      <c r="H54">
        <v>3159.27</v>
      </c>
      <c r="I54" s="1">
        <f>AVERAGE(H54:H56)</f>
        <v>3012.724666666667</v>
      </c>
      <c r="K54">
        <v>9938202892</v>
      </c>
      <c r="L54" s="2">
        <f t="shared" si="1"/>
        <v>9327837288.1599998</v>
      </c>
      <c r="M54" s="1">
        <f>AVERAGE(L54:L56)</f>
        <v>8866845494.1599998</v>
      </c>
    </row>
    <row r="55" spans="1:14" x14ac:dyDescent="0.25">
      <c r="A55" t="s">
        <v>7</v>
      </c>
      <c r="B55" t="s">
        <v>19</v>
      </c>
      <c r="C55"/>
      <c r="D55" t="s">
        <v>56</v>
      </c>
      <c r="E55">
        <v>2</v>
      </c>
      <c r="F55" s="1">
        <v>2</v>
      </c>
      <c r="G55">
        <v>3145728</v>
      </c>
      <c r="H55">
        <v>3033.7489999999998</v>
      </c>
      <c r="K55">
        <v>9543347615</v>
      </c>
      <c r="L55" s="2">
        <f t="shared" si="1"/>
        <v>8932982011.1599998</v>
      </c>
    </row>
    <row r="56" spans="1:14" x14ac:dyDescent="0.25">
      <c r="A56" t="s">
        <v>7</v>
      </c>
      <c r="B56" t="s">
        <v>19</v>
      </c>
      <c r="C56"/>
      <c r="D56" t="s">
        <v>56</v>
      </c>
      <c r="E56">
        <v>2</v>
      </c>
      <c r="F56" s="1">
        <v>3</v>
      </c>
      <c r="G56">
        <v>3145728</v>
      </c>
      <c r="H56">
        <v>2845.1550000000002</v>
      </c>
      <c r="K56">
        <v>8950082787</v>
      </c>
      <c r="L56" s="2">
        <f t="shared" si="1"/>
        <v>8339717183.1599998</v>
      </c>
    </row>
    <row r="57" spans="1:14" x14ac:dyDescent="0.25">
      <c r="A57" t="s">
        <v>7</v>
      </c>
      <c r="B57" t="s">
        <v>19</v>
      </c>
      <c r="C57"/>
      <c r="D57" t="s">
        <v>56</v>
      </c>
      <c r="E57">
        <v>3</v>
      </c>
      <c r="F57" s="1">
        <v>1</v>
      </c>
      <c r="G57">
        <v>3145728</v>
      </c>
      <c r="H57">
        <v>3522.4209999999998</v>
      </c>
      <c r="I57" s="1">
        <f>AVERAGE(H57:H59)</f>
        <v>3324.681</v>
      </c>
      <c r="K57">
        <v>11080578267</v>
      </c>
      <c r="L57" s="2">
        <f t="shared" si="1"/>
        <v>10470212663.16</v>
      </c>
      <c r="M57" s="1">
        <f>AVERAGE(L57:L59)</f>
        <v>9848176097.4933338</v>
      </c>
    </row>
    <row r="58" spans="1:14" x14ac:dyDescent="0.25">
      <c r="A58" t="s">
        <v>7</v>
      </c>
      <c r="B58" t="s">
        <v>19</v>
      </c>
      <c r="C58"/>
      <c r="D58" t="s">
        <v>56</v>
      </c>
      <c r="E58">
        <v>3</v>
      </c>
      <c r="F58" s="1">
        <v>2</v>
      </c>
      <c r="G58">
        <v>3145728</v>
      </c>
      <c r="H58">
        <v>3618.4189999999999</v>
      </c>
      <c r="K58">
        <v>11382560653</v>
      </c>
      <c r="L58" s="2">
        <f t="shared" si="1"/>
        <v>10772195049.16</v>
      </c>
    </row>
    <row r="59" spans="1:14" x14ac:dyDescent="0.25">
      <c r="A59" t="s">
        <v>7</v>
      </c>
      <c r="B59" t="s">
        <v>19</v>
      </c>
      <c r="C59"/>
      <c r="D59" t="s">
        <v>56</v>
      </c>
      <c r="E59">
        <v>3</v>
      </c>
      <c r="F59" s="1">
        <v>3</v>
      </c>
      <c r="G59">
        <v>3145728</v>
      </c>
      <c r="H59">
        <v>2833.203</v>
      </c>
      <c r="K59">
        <v>8912486184</v>
      </c>
      <c r="L59" s="2">
        <f t="shared" si="1"/>
        <v>8302120580.1599998</v>
      </c>
    </row>
    <row r="60" spans="1:14" x14ac:dyDescent="0.25">
      <c r="A60" t="s">
        <v>7</v>
      </c>
      <c r="B60" t="s">
        <v>19</v>
      </c>
      <c r="C60"/>
      <c r="D60" t="s">
        <v>57</v>
      </c>
      <c r="E60">
        <v>1</v>
      </c>
      <c r="F60" s="1">
        <v>1</v>
      </c>
      <c r="G60">
        <v>3145728</v>
      </c>
      <c r="H60">
        <v>3929.828</v>
      </c>
      <c r="I60" s="1">
        <f>AVERAGE(H60:H62)</f>
        <v>3761.3650000000002</v>
      </c>
      <c r="J60" s="1">
        <f>AVERAGE(I60,I63,I66)</f>
        <v>3571.362333333333</v>
      </c>
      <c r="K60">
        <v>12362170662</v>
      </c>
      <c r="L60" s="2">
        <f t="shared" si="1"/>
        <v>11751805058.16</v>
      </c>
      <c r="M60" s="1">
        <f>AVERAGE(L60:L62)</f>
        <v>11221865717.493334</v>
      </c>
      <c r="N60" s="1">
        <f>AVERAGE(M60,M63,M66)</f>
        <v>10624169146.604445</v>
      </c>
    </row>
    <row r="61" spans="1:14" x14ac:dyDescent="0.25">
      <c r="A61" t="s">
        <v>7</v>
      </c>
      <c r="B61" t="s">
        <v>19</v>
      </c>
      <c r="C61"/>
      <c r="D61" t="s">
        <v>57</v>
      </c>
      <c r="E61">
        <v>1</v>
      </c>
      <c r="F61" s="1">
        <v>2</v>
      </c>
      <c r="G61">
        <v>3145728</v>
      </c>
      <c r="H61">
        <v>3900.6640000000002</v>
      </c>
      <c r="K61">
        <v>12270426789</v>
      </c>
      <c r="L61" s="2">
        <f t="shared" si="1"/>
        <v>11660061185.16</v>
      </c>
    </row>
    <row r="62" spans="1:14" x14ac:dyDescent="0.25">
      <c r="A62" t="s">
        <v>7</v>
      </c>
      <c r="B62" t="s">
        <v>19</v>
      </c>
      <c r="C62"/>
      <c r="D62" t="s">
        <v>57</v>
      </c>
      <c r="E62">
        <v>1</v>
      </c>
      <c r="F62" s="1">
        <v>3</v>
      </c>
      <c r="G62">
        <v>3145728</v>
      </c>
      <c r="H62">
        <v>3453.6030000000001</v>
      </c>
      <c r="K62">
        <v>10864096513</v>
      </c>
      <c r="L62" s="2">
        <f t="shared" si="1"/>
        <v>10253730909.16</v>
      </c>
    </row>
    <row r="63" spans="1:14" x14ac:dyDescent="0.25">
      <c r="A63" t="s">
        <v>7</v>
      </c>
      <c r="B63" t="s">
        <v>19</v>
      </c>
      <c r="C63"/>
      <c r="D63" t="s">
        <v>57</v>
      </c>
      <c r="E63">
        <v>2</v>
      </c>
      <c r="F63" s="1">
        <v>1</v>
      </c>
      <c r="G63">
        <v>3145728</v>
      </c>
      <c r="H63">
        <v>3022.6750000000002</v>
      </c>
      <c r="I63" s="1">
        <f>AVERAGE(H63:H65)</f>
        <v>3384.6129999999998</v>
      </c>
      <c r="K63">
        <v>9508512492</v>
      </c>
      <c r="L63" s="2">
        <f t="shared" si="1"/>
        <v>8898146888.1599998</v>
      </c>
      <c r="M63" s="1">
        <f>AVERAGE(L63:L65)</f>
        <v>10036706335.16</v>
      </c>
    </row>
    <row r="64" spans="1:14" x14ac:dyDescent="0.25">
      <c r="A64" t="s">
        <v>7</v>
      </c>
      <c r="B64" t="s">
        <v>19</v>
      </c>
      <c r="C64"/>
      <c r="D64" t="s">
        <v>57</v>
      </c>
      <c r="E64">
        <v>2</v>
      </c>
      <c r="F64" s="1">
        <v>2</v>
      </c>
      <c r="G64">
        <v>3145728</v>
      </c>
      <c r="H64">
        <v>3484.2449999999999</v>
      </c>
      <c r="K64">
        <v>10960487140</v>
      </c>
      <c r="L64" s="2">
        <f t="shared" si="1"/>
        <v>10350121536.16</v>
      </c>
    </row>
    <row r="65" spans="1:13" x14ac:dyDescent="0.25">
      <c r="A65" t="s">
        <v>7</v>
      </c>
      <c r="B65" t="s">
        <v>19</v>
      </c>
      <c r="C65"/>
      <c r="D65" t="s">
        <v>57</v>
      </c>
      <c r="E65">
        <v>2</v>
      </c>
      <c r="F65" s="1">
        <v>3</v>
      </c>
      <c r="G65">
        <v>3145728</v>
      </c>
      <c r="H65">
        <v>3646.9189999999999</v>
      </c>
      <c r="K65">
        <v>11472216185</v>
      </c>
      <c r="L65" s="2">
        <f t="shared" si="1"/>
        <v>10861850581.16</v>
      </c>
    </row>
    <row r="66" spans="1:13" x14ac:dyDescent="0.25">
      <c r="A66" t="s">
        <v>7</v>
      </c>
      <c r="B66" t="s">
        <v>19</v>
      </c>
      <c r="C66"/>
      <c r="D66" t="s">
        <v>57</v>
      </c>
      <c r="E66" s="1">
        <v>3</v>
      </c>
      <c r="F66" s="1">
        <v>1</v>
      </c>
      <c r="G66">
        <v>3145728</v>
      </c>
      <c r="H66">
        <v>3651.07</v>
      </c>
      <c r="I66" s="1">
        <f>AVERAGE(H66:H68)</f>
        <v>3568.1090000000004</v>
      </c>
      <c r="K66">
        <v>11485271917</v>
      </c>
      <c r="L66" s="2">
        <f t="shared" si="1"/>
        <v>10874906313.16</v>
      </c>
      <c r="M66" s="1">
        <f>AVERAGE(L66:L68)</f>
        <v>10613935387.16</v>
      </c>
    </row>
    <row r="67" spans="1:13" x14ac:dyDescent="0.25">
      <c r="A67" t="s">
        <v>7</v>
      </c>
      <c r="B67" t="s">
        <v>19</v>
      </c>
      <c r="C67"/>
      <c r="D67" t="s">
        <v>57</v>
      </c>
      <c r="E67" s="1">
        <v>3</v>
      </c>
      <c r="F67" s="1">
        <v>2</v>
      </c>
      <c r="G67">
        <v>3145728</v>
      </c>
      <c r="H67">
        <v>3901.4760000000001</v>
      </c>
      <c r="K67">
        <v>12272983852</v>
      </c>
      <c r="L67" s="2">
        <f t="shared" si="1"/>
        <v>11662618248.16</v>
      </c>
    </row>
    <row r="68" spans="1:13" x14ac:dyDescent="0.25">
      <c r="A68" t="s">
        <v>7</v>
      </c>
      <c r="B68" t="s">
        <v>19</v>
      </c>
      <c r="C68"/>
      <c r="D68" t="s">
        <v>57</v>
      </c>
      <c r="E68" s="1">
        <v>3</v>
      </c>
      <c r="F68" s="1">
        <v>3</v>
      </c>
      <c r="G68">
        <v>3145728</v>
      </c>
      <c r="H68">
        <v>3151.7809999999999</v>
      </c>
      <c r="K68">
        <v>9914647204</v>
      </c>
      <c r="L68" s="2">
        <f t="shared" si="1"/>
        <v>9304281600.1599998</v>
      </c>
    </row>
    <row r="69" spans="1:13" x14ac:dyDescent="0.25">
      <c r="L69" s="2"/>
    </row>
    <row r="70" spans="1:13" x14ac:dyDescent="0.25">
      <c r="L70" s="4"/>
    </row>
    <row r="71" spans="1:13" x14ac:dyDescent="0.25">
      <c r="L71" s="4"/>
    </row>
    <row r="96" spans="22:22" x14ac:dyDescent="0.25">
      <c r="V96" s="2"/>
    </row>
  </sheetData>
  <mergeCells count="8">
    <mergeCell ref="O1:O6"/>
    <mergeCell ref="P6:S6"/>
    <mergeCell ref="I1:I6"/>
    <mergeCell ref="J1:J6"/>
    <mergeCell ref="K1:K6"/>
    <mergeCell ref="L1:L6"/>
    <mergeCell ref="M1:M6"/>
    <mergeCell ref="N1:N6"/>
  </mergeCells>
  <conditionalFormatting sqref="E8:E14">
    <cfRule type="cellIs" dxfId="5" priority="1" operator="equal">
      <formula>3</formula>
    </cfRule>
    <cfRule type="cellIs" dxfId="4" priority="2" operator="equal">
      <formula>1</formula>
    </cfRule>
    <cfRule type="cellIs" dxfId="3" priority="3" operator="equal">
      <formula>2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07CE-382B-49C6-B019-31C4943B0048}">
  <dimension ref="A1:AJ96"/>
  <sheetViews>
    <sheetView zoomScale="62" zoomScaleNormal="62" workbookViewId="0">
      <selection activeCell="A8" sqref="A8:A65"/>
    </sheetView>
  </sheetViews>
  <sheetFormatPr defaultColWidth="9.28515625" defaultRowHeight="15" x14ac:dyDescent="0.25"/>
  <cols>
    <col min="1" max="3" width="9.28515625" style="1"/>
    <col min="4" max="4" width="15" style="1" bestFit="1" customWidth="1"/>
    <col min="5" max="5" width="10" style="1" bestFit="1" customWidth="1"/>
    <col min="6" max="6" width="9.28515625" style="1"/>
    <col min="7" max="7" width="14" style="1" bestFit="1" customWidth="1"/>
    <col min="8" max="8" width="25" style="1" bestFit="1" customWidth="1"/>
    <col min="9" max="10" width="19.42578125" style="1" customWidth="1"/>
    <col min="11" max="11" width="19.5703125" style="1" customWidth="1"/>
    <col min="12" max="12" width="23.5703125" style="1" customWidth="1"/>
    <col min="13" max="13" width="13.28515625" style="1" customWidth="1"/>
    <col min="14" max="14" width="19.5703125" style="1" customWidth="1"/>
    <col min="15" max="18" width="13.28515625" style="1" customWidth="1"/>
    <col min="19" max="19" width="16.7109375" style="1" customWidth="1"/>
    <col min="20" max="21" width="16.28515625" style="1" customWidth="1"/>
    <col min="22" max="23" width="13.28515625" style="1" bestFit="1" customWidth="1"/>
    <col min="24" max="24" width="13.28515625" style="1" customWidth="1"/>
    <col min="25" max="28" width="9.28515625" style="1"/>
    <col min="29" max="29" width="13.7109375" style="1" customWidth="1"/>
    <col min="30" max="34" width="9.28515625" style="1"/>
    <col min="35" max="35" width="19.28515625" style="1" bestFit="1" customWidth="1"/>
    <col min="36" max="36" width="18" style="1" customWidth="1"/>
    <col min="37" max="16384" width="9.28515625" style="1"/>
  </cols>
  <sheetData>
    <row r="1" spans="1:36" x14ac:dyDescent="0.25">
      <c r="H1" s="7" t="s">
        <v>27</v>
      </c>
      <c r="I1" s="16" t="s">
        <v>22</v>
      </c>
      <c r="J1" s="16" t="s">
        <v>23</v>
      </c>
      <c r="K1" s="16" t="s">
        <v>24</v>
      </c>
      <c r="L1" s="17" t="s">
        <v>25</v>
      </c>
      <c r="M1" s="16" t="s">
        <v>22</v>
      </c>
      <c r="N1" s="16" t="s">
        <v>23</v>
      </c>
      <c r="O1" s="16"/>
      <c r="V1" s="8"/>
      <c r="W1" s="8"/>
      <c r="X1" s="8"/>
      <c r="AJ1" s="8"/>
    </row>
    <row r="2" spans="1:36" x14ac:dyDescent="0.25">
      <c r="I2" s="16"/>
      <c r="J2" s="16"/>
      <c r="K2" s="16"/>
      <c r="L2" s="17"/>
      <c r="M2" s="16"/>
      <c r="N2" s="16"/>
      <c r="O2" s="16"/>
    </row>
    <row r="3" spans="1:36" x14ac:dyDescent="0.25">
      <c r="I3" s="16"/>
      <c r="J3" s="16"/>
      <c r="K3" s="16"/>
      <c r="L3" s="17"/>
      <c r="M3" s="16"/>
      <c r="N3" s="16"/>
      <c r="O3" s="16"/>
    </row>
    <row r="4" spans="1:36" ht="13.5" customHeight="1" x14ac:dyDescent="0.25">
      <c r="I4" s="16"/>
      <c r="J4" s="16"/>
      <c r="K4" s="16"/>
      <c r="L4" s="17"/>
      <c r="M4" s="16"/>
      <c r="N4" s="16"/>
      <c r="O4" s="16"/>
    </row>
    <row r="5" spans="1:36" hidden="1" x14ac:dyDescent="0.25">
      <c r="I5" s="16"/>
      <c r="J5" s="16"/>
      <c r="K5" s="16"/>
      <c r="L5" s="17"/>
      <c r="M5" s="16"/>
      <c r="N5" s="16"/>
      <c r="O5" s="16"/>
    </row>
    <row r="6" spans="1:36" ht="0.75" hidden="1" customHeight="1" x14ac:dyDescent="0.25">
      <c r="I6" s="16"/>
      <c r="J6" s="16"/>
      <c r="K6" s="16"/>
      <c r="L6" s="17"/>
      <c r="M6" s="16"/>
      <c r="N6" s="16"/>
      <c r="O6" s="16"/>
      <c r="P6" s="20" t="s">
        <v>42</v>
      </c>
      <c r="Q6" s="20"/>
      <c r="R6" s="20"/>
      <c r="S6" s="20"/>
    </row>
    <row r="7" spans="1:36" ht="72" customHeight="1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20</v>
      </c>
      <c r="H7" s="3" t="s">
        <v>21</v>
      </c>
      <c r="I7" s="3" t="s">
        <v>13</v>
      </c>
      <c r="J7" s="3" t="s">
        <v>14</v>
      </c>
      <c r="K7" s="3" t="s">
        <v>5</v>
      </c>
      <c r="L7" s="8" t="s">
        <v>26</v>
      </c>
      <c r="M7" s="8" t="s">
        <v>15</v>
      </c>
      <c r="N7" s="8" t="s">
        <v>16</v>
      </c>
      <c r="O7" s="8"/>
      <c r="P7" s="12"/>
      <c r="Q7" s="12"/>
      <c r="R7" s="12"/>
      <c r="S7" s="12"/>
    </row>
    <row r="8" spans="1:36" ht="45" x14ac:dyDescent="0.25">
      <c r="A8" t="s">
        <v>7</v>
      </c>
      <c r="B8" t="s">
        <v>43</v>
      </c>
      <c r="C8" t="s">
        <v>44</v>
      </c>
      <c r="D8" t="s">
        <v>43</v>
      </c>
      <c r="E8">
        <v>1</v>
      </c>
      <c r="F8" s="1">
        <v>1</v>
      </c>
      <c r="G8">
        <v>3145728</v>
      </c>
      <c r="H8">
        <v>183.77500000000001</v>
      </c>
      <c r="I8">
        <f>AVERAGE(H8:H10)</f>
        <v>192.59</v>
      </c>
      <c r="J8" s="1">
        <f>AVERAGE(I8,I11,I13)</f>
        <v>194.02999999999997</v>
      </c>
      <c r="K8">
        <v>578105264</v>
      </c>
      <c r="L8" s="2">
        <f>K8-(G8*194.03)</f>
        <v>-32260339.840000033</v>
      </c>
      <c r="M8" s="1">
        <f>AVERAGE(L8:L10)</f>
        <v>-4529896.5066667004</v>
      </c>
      <c r="N8" s="1">
        <f>AVERAGE(M8,M11,M13)</f>
        <v>363.27111107762903</v>
      </c>
      <c r="O8" s="8"/>
      <c r="P8" s="8"/>
      <c r="Q8" s="8"/>
      <c r="R8" s="1" t="s">
        <v>0</v>
      </c>
      <c r="S8" s="8" t="s">
        <v>16</v>
      </c>
      <c r="T8" s="8" t="s">
        <v>17</v>
      </c>
      <c r="U8" s="8" t="s">
        <v>18</v>
      </c>
      <c r="V8" s="8" t="s">
        <v>45</v>
      </c>
    </row>
    <row r="9" spans="1:36" x14ac:dyDescent="0.25">
      <c r="A9" t="s">
        <v>7</v>
      </c>
      <c r="B9" t="s">
        <v>43</v>
      </c>
      <c r="C9" t="s">
        <v>44</v>
      </c>
      <c r="D9" t="s">
        <v>43</v>
      </c>
      <c r="E9">
        <v>1</v>
      </c>
      <c r="F9" s="1">
        <v>2</v>
      </c>
      <c r="G9">
        <v>3145728</v>
      </c>
      <c r="H9">
        <v>183.596</v>
      </c>
      <c r="I9"/>
      <c r="K9">
        <v>577543103</v>
      </c>
      <c r="L9" s="2">
        <f t="shared" ref="L9:L14" si="0">K9-(G9*194.03)</f>
        <v>-32822500.840000033</v>
      </c>
      <c r="R9" s="1" t="s">
        <v>58</v>
      </c>
      <c r="S9" s="1">
        <f>N8</f>
        <v>363.27111107762903</v>
      </c>
      <c r="U9" s="1">
        <v>0</v>
      </c>
      <c r="V9" s="5">
        <f>T10-'[1]High Dose Liver'!$T$9</f>
        <v>4261895387.2962966</v>
      </c>
    </row>
    <row r="10" spans="1:36" x14ac:dyDescent="0.25">
      <c r="A10" t="s">
        <v>7</v>
      </c>
      <c r="B10" t="s">
        <v>43</v>
      </c>
      <c r="C10" t="s">
        <v>44</v>
      </c>
      <c r="D10" t="s">
        <v>43</v>
      </c>
      <c r="E10">
        <v>1</v>
      </c>
      <c r="F10" s="1">
        <v>3</v>
      </c>
      <c r="G10">
        <v>3145728</v>
      </c>
      <c r="H10">
        <v>210.399</v>
      </c>
      <c r="I10"/>
      <c r="K10">
        <v>661858755</v>
      </c>
      <c r="L10" s="2">
        <f t="shared" si="0"/>
        <v>51493151.159999967</v>
      </c>
      <c r="R10" s="1" t="s">
        <v>11</v>
      </c>
      <c r="S10" s="1">
        <f>N15</f>
        <v>3595822582.4933333</v>
      </c>
      <c r="T10" s="5">
        <f>AVERAGE(S10:S12)</f>
        <v>4261895750.5674076</v>
      </c>
      <c r="U10" s="1">
        <f>STDEV(S10:S12)</f>
        <v>1437071733.6737642</v>
      </c>
    </row>
    <row r="11" spans="1:36" x14ac:dyDescent="0.25">
      <c r="A11" t="s">
        <v>7</v>
      </c>
      <c r="B11" t="s">
        <v>43</v>
      </c>
      <c r="C11" t="s">
        <v>44</v>
      </c>
      <c r="D11" t="s">
        <v>43</v>
      </c>
      <c r="E11">
        <v>2</v>
      </c>
      <c r="F11" s="1">
        <v>1</v>
      </c>
      <c r="G11">
        <v>3145728</v>
      </c>
      <c r="H11">
        <v>204.80199999999999</v>
      </c>
      <c r="I11">
        <f>AVERAGE(H11:H12)</f>
        <v>196.02199999999999</v>
      </c>
      <c r="K11">
        <v>644252537</v>
      </c>
      <c r="L11" s="2">
        <f t="shared" si="0"/>
        <v>33886933.159999967</v>
      </c>
      <c r="M11" s="1">
        <f>AVERAGE(L11:L12)</f>
        <v>6267045.6599999666</v>
      </c>
      <c r="R11" s="1" t="s">
        <v>11</v>
      </c>
      <c r="S11" s="1">
        <f>N24</f>
        <v>5911152327.1599998</v>
      </c>
      <c r="U11" s="1">
        <f>STDEV(S10:S12)</f>
        <v>1437071733.6737642</v>
      </c>
    </row>
    <row r="12" spans="1:36" x14ac:dyDescent="0.25">
      <c r="A12" t="s">
        <v>7</v>
      </c>
      <c r="B12" t="s">
        <v>43</v>
      </c>
      <c r="C12" t="s">
        <v>44</v>
      </c>
      <c r="D12" t="s">
        <v>43</v>
      </c>
      <c r="E12">
        <v>2</v>
      </c>
      <c r="F12" s="1">
        <v>2</v>
      </c>
      <c r="G12">
        <v>3145728</v>
      </c>
      <c r="H12">
        <v>187.24199999999999</v>
      </c>
      <c r="I12"/>
      <c r="J12"/>
      <c r="K12">
        <v>589012762</v>
      </c>
      <c r="L12" s="2">
        <f t="shared" si="0"/>
        <v>-21352841.840000033</v>
      </c>
      <c r="M12"/>
      <c r="N12"/>
      <c r="R12" s="1" t="s">
        <v>11</v>
      </c>
      <c r="S12" s="1">
        <f>N33</f>
        <v>3278712342.0488887</v>
      </c>
      <c r="U12" s="1">
        <f>STDEV(S10:S12)</f>
        <v>1437071733.6737642</v>
      </c>
      <c r="V12" s="5">
        <f>T13-'[1]High Dose Liver'!$T$9</f>
        <v>4629745519.3888884</v>
      </c>
    </row>
    <row r="13" spans="1:36" x14ac:dyDescent="0.25">
      <c r="A13" t="s">
        <v>7</v>
      </c>
      <c r="B13" t="s">
        <v>43</v>
      </c>
      <c r="C13" t="s">
        <v>44</v>
      </c>
      <c r="D13" t="s">
        <v>43</v>
      </c>
      <c r="E13">
        <v>3</v>
      </c>
      <c r="F13" s="1">
        <v>1</v>
      </c>
      <c r="G13">
        <v>3145728</v>
      </c>
      <c r="H13">
        <v>184.755</v>
      </c>
      <c r="I13">
        <f>AVERAGE(H13:H14)</f>
        <v>193.47800000000001</v>
      </c>
      <c r="J13"/>
      <c r="K13">
        <v>581189003</v>
      </c>
      <c r="L13" s="2">
        <f t="shared" si="0"/>
        <v>-29176600.840000033</v>
      </c>
      <c r="M13">
        <f>AVERAGE(L13:L14)</f>
        <v>-1736059.3400000334</v>
      </c>
      <c r="N13"/>
      <c r="R13" s="1" t="s">
        <v>19</v>
      </c>
      <c r="S13" s="1">
        <f>N42</f>
        <v>6500827752.7155542</v>
      </c>
      <c r="T13" s="5">
        <f>AVERAGE(S13:S15)</f>
        <v>4629745882.6599998</v>
      </c>
      <c r="U13" s="1">
        <f>STDEV(S13:S15)</f>
        <v>2436123631.4964485</v>
      </c>
    </row>
    <row r="14" spans="1:36" x14ac:dyDescent="0.25">
      <c r="A14" t="s">
        <v>7</v>
      </c>
      <c r="B14" t="s">
        <v>43</v>
      </c>
      <c r="C14" t="s">
        <v>44</v>
      </c>
      <c r="D14" t="s">
        <v>43</v>
      </c>
      <c r="E14">
        <v>3</v>
      </c>
      <c r="F14" s="1">
        <v>2</v>
      </c>
      <c r="G14">
        <v>3145728</v>
      </c>
      <c r="H14">
        <v>202.20099999999999</v>
      </c>
      <c r="I14"/>
      <c r="J14"/>
      <c r="K14">
        <v>636070086</v>
      </c>
      <c r="L14" s="2">
        <f t="shared" si="0"/>
        <v>25704482.159999967</v>
      </c>
      <c r="M14"/>
      <c r="N14"/>
      <c r="R14" s="1" t="s">
        <v>19</v>
      </c>
      <c r="S14" s="1">
        <f>N51</f>
        <v>5513267295.2711115</v>
      </c>
      <c r="T14" s="5"/>
      <c r="U14" s="1">
        <f>STDEV(S13:S15)</f>
        <v>2436123631.4964485</v>
      </c>
    </row>
    <row r="15" spans="1:36" x14ac:dyDescent="0.25">
      <c r="A15" t="s">
        <v>7</v>
      </c>
      <c r="B15" t="s">
        <v>11</v>
      </c>
      <c r="C15" t="s">
        <v>44</v>
      </c>
      <c r="D15" t="s">
        <v>59</v>
      </c>
      <c r="E15">
        <v>1</v>
      </c>
      <c r="F15" s="1">
        <v>1</v>
      </c>
      <c r="G15">
        <v>3145728</v>
      </c>
      <c r="H15">
        <v>1606.116</v>
      </c>
      <c r="I15" s="1">
        <f>AVERAGE(H15:H17)</f>
        <v>1254.5303333333331</v>
      </c>
      <c r="J15" s="1">
        <f>AVERAGE(I15,I18,I21)</f>
        <v>1337.1112222222221</v>
      </c>
      <c r="K15">
        <v>5052403005</v>
      </c>
      <c r="L15" s="2">
        <f t="shared" ref="L15:L65" si="1">K15-(G15*J$8)</f>
        <v>4442037401.1599998</v>
      </c>
      <c r="M15" s="1">
        <f>AVERAGE(L15:L17)</f>
        <v>3336046129.4933333</v>
      </c>
      <c r="N15" s="1">
        <f>AVERAGE(M15,M18,M21)</f>
        <v>3595822582.4933333</v>
      </c>
      <c r="R15" s="1" t="s">
        <v>19</v>
      </c>
      <c r="S15" s="1">
        <f>N60</f>
        <v>1875142599.9933333</v>
      </c>
      <c r="T15" s="5"/>
      <c r="U15" s="1">
        <f>STDEV(S13:S15)</f>
        <v>2436123631.4964485</v>
      </c>
    </row>
    <row r="16" spans="1:36" x14ac:dyDescent="0.25">
      <c r="A16" t="s">
        <v>7</v>
      </c>
      <c r="B16" t="s">
        <v>11</v>
      </c>
      <c r="C16" t="s">
        <v>44</v>
      </c>
      <c r="D16" t="s">
        <v>59</v>
      </c>
      <c r="E16">
        <v>1</v>
      </c>
      <c r="F16" s="1">
        <v>2</v>
      </c>
      <c r="G16">
        <v>3145728</v>
      </c>
      <c r="H16">
        <v>1123.6099999999999</v>
      </c>
      <c r="K16">
        <v>3534573008</v>
      </c>
      <c r="L16" s="2">
        <f t="shared" si="1"/>
        <v>2924207404.1599998</v>
      </c>
    </row>
    <row r="17" spans="1:36" x14ac:dyDescent="0.25">
      <c r="A17" t="s">
        <v>7</v>
      </c>
      <c r="B17" t="s">
        <v>11</v>
      </c>
      <c r="C17" t="s">
        <v>44</v>
      </c>
      <c r="D17" t="s">
        <v>59</v>
      </c>
      <c r="E17">
        <v>1</v>
      </c>
      <c r="F17" s="1">
        <v>3</v>
      </c>
      <c r="G17">
        <v>3145728</v>
      </c>
      <c r="H17">
        <v>1033.865</v>
      </c>
      <c r="K17">
        <v>3252259187</v>
      </c>
      <c r="L17" s="2">
        <f t="shared" si="1"/>
        <v>2641893583.1599998</v>
      </c>
    </row>
    <row r="18" spans="1:36" x14ac:dyDescent="0.25">
      <c r="A18" t="s">
        <v>7</v>
      </c>
      <c r="B18" t="s">
        <v>11</v>
      </c>
      <c r="C18" t="s">
        <v>44</v>
      </c>
      <c r="D18" t="s">
        <v>59</v>
      </c>
      <c r="E18">
        <v>2</v>
      </c>
      <c r="F18" s="1">
        <v>1</v>
      </c>
      <c r="G18">
        <v>3145728</v>
      </c>
      <c r="H18">
        <v>1292.3910000000001</v>
      </c>
      <c r="I18" s="1">
        <f>AVERAGE(H18:H20)</f>
        <v>1145.7863333333335</v>
      </c>
      <c r="K18">
        <v>4065510365</v>
      </c>
      <c r="L18" s="2">
        <f t="shared" si="1"/>
        <v>3455144761.1599998</v>
      </c>
      <c r="M18" s="1">
        <f>AVERAGE(L18:L20)</f>
        <v>2993966113.1599998</v>
      </c>
    </row>
    <row r="19" spans="1:36" x14ac:dyDescent="0.25">
      <c r="A19" t="s">
        <v>7</v>
      </c>
      <c r="B19" t="s">
        <v>11</v>
      </c>
      <c r="C19" t="s">
        <v>44</v>
      </c>
      <c r="D19" t="s">
        <v>59</v>
      </c>
      <c r="E19">
        <v>2</v>
      </c>
      <c r="F19" s="1">
        <v>2</v>
      </c>
      <c r="G19">
        <v>3145728</v>
      </c>
      <c r="H19">
        <v>1023.413</v>
      </c>
      <c r="K19">
        <v>3219378877</v>
      </c>
      <c r="L19" s="2">
        <f t="shared" si="1"/>
        <v>2609013273.1599998</v>
      </c>
    </row>
    <row r="20" spans="1:36" x14ac:dyDescent="0.25">
      <c r="A20" t="s">
        <v>7</v>
      </c>
      <c r="B20" t="s">
        <v>11</v>
      </c>
      <c r="C20" t="s">
        <v>44</v>
      </c>
      <c r="D20" t="s">
        <v>59</v>
      </c>
      <c r="E20">
        <v>2</v>
      </c>
      <c r="F20" s="1">
        <v>3</v>
      </c>
      <c r="G20">
        <v>3145728</v>
      </c>
      <c r="H20">
        <v>1121.5550000000001</v>
      </c>
      <c r="K20">
        <v>3528105909</v>
      </c>
      <c r="L20" s="2">
        <f t="shared" si="1"/>
        <v>2917740305.1599998</v>
      </c>
    </row>
    <row r="21" spans="1:36" x14ac:dyDescent="0.25">
      <c r="A21" t="s">
        <v>7</v>
      </c>
      <c r="B21" t="s">
        <v>11</v>
      </c>
      <c r="C21" t="s">
        <v>44</v>
      </c>
      <c r="D21" t="s">
        <v>59</v>
      </c>
      <c r="E21">
        <v>3</v>
      </c>
      <c r="F21" s="1">
        <v>1</v>
      </c>
      <c r="G21">
        <v>3145728</v>
      </c>
      <c r="H21">
        <v>1985.213</v>
      </c>
      <c r="I21" s="1">
        <f>AVERAGE(H21:H23)</f>
        <v>1611.0170000000001</v>
      </c>
      <c r="K21">
        <v>6244941237</v>
      </c>
      <c r="L21" s="2">
        <f t="shared" si="1"/>
        <v>5634575633.1599998</v>
      </c>
      <c r="M21" s="1">
        <f>AVERAGE(L21:L23)</f>
        <v>4457455504.8266668</v>
      </c>
      <c r="AJ21" s="8"/>
    </row>
    <row r="22" spans="1:36" x14ac:dyDescent="0.25">
      <c r="A22" t="s">
        <v>7</v>
      </c>
      <c r="B22" t="s">
        <v>11</v>
      </c>
      <c r="C22" t="s">
        <v>44</v>
      </c>
      <c r="D22" t="s">
        <v>59</v>
      </c>
      <c r="E22">
        <v>3</v>
      </c>
      <c r="F22" s="1">
        <v>2</v>
      </c>
      <c r="G22">
        <v>3145728</v>
      </c>
      <c r="H22">
        <v>1560.44</v>
      </c>
      <c r="K22">
        <v>4908718249</v>
      </c>
      <c r="L22" s="2">
        <f t="shared" si="1"/>
        <v>4298352645.1599998</v>
      </c>
    </row>
    <row r="23" spans="1:36" x14ac:dyDescent="0.25">
      <c r="A23" t="s">
        <v>7</v>
      </c>
      <c r="B23" t="s">
        <v>11</v>
      </c>
      <c r="C23" t="s">
        <v>44</v>
      </c>
      <c r="D23" t="s">
        <v>59</v>
      </c>
      <c r="E23">
        <v>3</v>
      </c>
      <c r="F23" s="1">
        <v>3</v>
      </c>
      <c r="G23">
        <v>3145728</v>
      </c>
      <c r="H23">
        <v>1287.3979999999999</v>
      </c>
      <c r="K23">
        <v>4049803840</v>
      </c>
      <c r="L23" s="2">
        <f t="shared" si="1"/>
        <v>3439438236.1599998</v>
      </c>
    </row>
    <row r="24" spans="1:36" x14ac:dyDescent="0.25">
      <c r="A24" t="s">
        <v>7</v>
      </c>
      <c r="B24" t="s">
        <v>11</v>
      </c>
      <c r="C24" t="s">
        <v>44</v>
      </c>
      <c r="D24" t="s">
        <v>60</v>
      </c>
      <c r="E24">
        <v>1</v>
      </c>
      <c r="F24" s="1">
        <v>1</v>
      </c>
      <c r="G24">
        <v>3145728</v>
      </c>
      <c r="H24">
        <v>1917.8589999999999</v>
      </c>
      <c r="I24" s="1">
        <f>AVERAGE(H24:H26)</f>
        <v>2112.1833333333329</v>
      </c>
      <c r="J24" s="1">
        <f>AVERAGE(I24,I27,I30)</f>
        <v>2073.1347777777778</v>
      </c>
      <c r="K24">
        <v>6033061949</v>
      </c>
      <c r="L24" s="2">
        <f t="shared" si="1"/>
        <v>5422696345.1599998</v>
      </c>
      <c r="M24" s="1">
        <f>AVERAGE(L24:L26)</f>
        <v>6033987961.4933329</v>
      </c>
      <c r="N24" s="1">
        <f>AVERAGE(M24,M27,M30)</f>
        <v>5911152327.1599998</v>
      </c>
    </row>
    <row r="25" spans="1:36" x14ac:dyDescent="0.25">
      <c r="A25" t="s">
        <v>7</v>
      </c>
      <c r="B25" t="s">
        <v>11</v>
      </c>
      <c r="C25" t="s">
        <v>44</v>
      </c>
      <c r="D25" t="s">
        <v>60</v>
      </c>
      <c r="E25">
        <v>1</v>
      </c>
      <c r="F25" s="1">
        <v>2</v>
      </c>
      <c r="G25">
        <v>3145728</v>
      </c>
      <c r="H25">
        <v>2124.4119999999998</v>
      </c>
      <c r="K25">
        <v>6682822295</v>
      </c>
      <c r="L25" s="2">
        <f t="shared" si="1"/>
        <v>6072456691.1599998</v>
      </c>
    </row>
    <row r="26" spans="1:36" x14ac:dyDescent="0.25">
      <c r="A26" t="s">
        <v>7</v>
      </c>
      <c r="B26" t="s">
        <v>11</v>
      </c>
      <c r="C26" t="s">
        <v>44</v>
      </c>
      <c r="D26" t="s">
        <v>60</v>
      </c>
      <c r="E26">
        <v>1</v>
      </c>
      <c r="F26" s="1">
        <v>3</v>
      </c>
      <c r="G26">
        <v>3145728</v>
      </c>
      <c r="H26">
        <v>2294.279</v>
      </c>
      <c r="K26">
        <v>7217176452</v>
      </c>
      <c r="L26" s="2">
        <f t="shared" si="1"/>
        <v>6606810848.1599998</v>
      </c>
    </row>
    <row r="27" spans="1:36" x14ac:dyDescent="0.25">
      <c r="A27" t="s">
        <v>7</v>
      </c>
      <c r="B27" t="s">
        <v>11</v>
      </c>
      <c r="C27" t="s">
        <v>44</v>
      </c>
      <c r="D27" t="s">
        <v>60</v>
      </c>
      <c r="E27">
        <v>2</v>
      </c>
      <c r="F27" s="1">
        <v>1</v>
      </c>
      <c r="G27">
        <v>3145728</v>
      </c>
      <c r="H27">
        <v>2339.6309999999999</v>
      </c>
      <c r="I27" s="1">
        <f>AVERAGE(H27:H29)</f>
        <v>2367.6183333333333</v>
      </c>
      <c r="K27">
        <v>7359843762</v>
      </c>
      <c r="L27" s="2">
        <f t="shared" si="1"/>
        <v>6749478158.1599998</v>
      </c>
      <c r="M27" s="1">
        <f>AVERAGE(L27:L29)</f>
        <v>6837518254.8266668</v>
      </c>
    </row>
    <row r="28" spans="1:36" x14ac:dyDescent="0.25">
      <c r="A28" t="s">
        <v>7</v>
      </c>
      <c r="B28" t="s">
        <v>11</v>
      </c>
      <c r="C28" t="s">
        <v>44</v>
      </c>
      <c r="D28" t="s">
        <v>60</v>
      </c>
      <c r="E28">
        <v>2</v>
      </c>
      <c r="F28" s="1">
        <v>2</v>
      </c>
      <c r="G28">
        <v>3145728</v>
      </c>
      <c r="H28">
        <v>2590.223</v>
      </c>
      <c r="K28">
        <v>8148137245</v>
      </c>
      <c r="L28" s="2">
        <f t="shared" si="1"/>
        <v>7537771641.1599998</v>
      </c>
    </row>
    <row r="29" spans="1:36" x14ac:dyDescent="0.25">
      <c r="A29" t="s">
        <v>7</v>
      </c>
      <c r="B29" t="s">
        <v>11</v>
      </c>
      <c r="C29" t="s">
        <v>44</v>
      </c>
      <c r="D29" t="s">
        <v>60</v>
      </c>
      <c r="E29">
        <v>2</v>
      </c>
      <c r="F29" s="1">
        <v>3</v>
      </c>
      <c r="G29">
        <v>3145728</v>
      </c>
      <c r="H29">
        <v>2173.0010000000002</v>
      </c>
      <c r="K29">
        <v>6835670569</v>
      </c>
      <c r="L29" s="2">
        <f t="shared" si="1"/>
        <v>6225304965.1599998</v>
      </c>
    </row>
    <row r="30" spans="1:36" x14ac:dyDescent="0.25">
      <c r="A30" t="s">
        <v>7</v>
      </c>
      <c r="B30" t="s">
        <v>11</v>
      </c>
      <c r="C30" t="s">
        <v>44</v>
      </c>
      <c r="D30" t="s">
        <v>60</v>
      </c>
      <c r="E30">
        <v>3</v>
      </c>
      <c r="F30" s="1">
        <v>1</v>
      </c>
      <c r="G30">
        <v>3145728</v>
      </c>
      <c r="H30">
        <v>1496.9</v>
      </c>
      <c r="I30" s="1">
        <f>AVERAGE(H30:H32)</f>
        <v>1739.6026666666667</v>
      </c>
      <c r="K30">
        <v>4708839374</v>
      </c>
      <c r="L30" s="2">
        <f t="shared" si="1"/>
        <v>4098473770.1599998</v>
      </c>
      <c r="M30" s="1">
        <f>AVERAGE(L30:L32)</f>
        <v>4861950765.1599998</v>
      </c>
    </row>
    <row r="31" spans="1:36" x14ac:dyDescent="0.25">
      <c r="A31" t="s">
        <v>7</v>
      </c>
      <c r="B31" t="s">
        <v>11</v>
      </c>
      <c r="C31" t="s">
        <v>44</v>
      </c>
      <c r="D31" t="s">
        <v>60</v>
      </c>
      <c r="E31">
        <v>3</v>
      </c>
      <c r="F31" s="1">
        <v>2</v>
      </c>
      <c r="G31">
        <v>3145728</v>
      </c>
      <c r="H31">
        <v>1958.0070000000001</v>
      </c>
      <c r="K31">
        <v>6159357416</v>
      </c>
      <c r="L31" s="2">
        <f t="shared" si="1"/>
        <v>5548991812.1599998</v>
      </c>
    </row>
    <row r="32" spans="1:36" x14ac:dyDescent="0.25">
      <c r="A32" t="s">
        <v>7</v>
      </c>
      <c r="B32" t="s">
        <v>11</v>
      </c>
      <c r="C32" t="s">
        <v>44</v>
      </c>
      <c r="D32" t="s">
        <v>60</v>
      </c>
      <c r="E32">
        <v>3</v>
      </c>
      <c r="F32" s="1">
        <v>3</v>
      </c>
      <c r="G32">
        <v>3145728</v>
      </c>
      <c r="H32">
        <v>1763.9010000000001</v>
      </c>
      <c r="K32">
        <v>5548752317</v>
      </c>
      <c r="L32" s="2">
        <f t="shared" si="1"/>
        <v>4938386713.1599998</v>
      </c>
    </row>
    <row r="33" spans="1:21" x14ac:dyDescent="0.25">
      <c r="A33" t="s">
        <v>7</v>
      </c>
      <c r="B33" t="s">
        <v>11</v>
      </c>
      <c r="C33" t="s">
        <v>44</v>
      </c>
      <c r="D33" t="s">
        <v>61</v>
      </c>
      <c r="E33">
        <v>1</v>
      </c>
      <c r="F33" s="1">
        <v>1</v>
      </c>
      <c r="G33">
        <v>3145728</v>
      </c>
      <c r="H33">
        <v>1044.9929999999999</v>
      </c>
      <c r="I33" s="1">
        <f>AVERAGE(H33:H35)</f>
        <v>1113.7640000000001</v>
      </c>
      <c r="J33" s="1">
        <f>AVERAGE(I33,I36,I39)</f>
        <v>1236.3046666666669</v>
      </c>
      <c r="K33">
        <v>3287263772</v>
      </c>
      <c r="L33" s="2">
        <f t="shared" si="1"/>
        <v>2676898168.1599998</v>
      </c>
      <c r="M33" s="1">
        <f>AVERAGE(L33:L35)</f>
        <v>2893232603.8266664</v>
      </c>
      <c r="N33" s="1">
        <f>AVERAGE(M33,M36,M39)</f>
        <v>3278712342.0488887</v>
      </c>
    </row>
    <row r="34" spans="1:21" x14ac:dyDescent="0.25">
      <c r="A34" t="s">
        <v>7</v>
      </c>
      <c r="B34" t="s">
        <v>11</v>
      </c>
      <c r="C34" t="s">
        <v>44</v>
      </c>
      <c r="D34" t="s">
        <v>61</v>
      </c>
      <c r="E34">
        <v>1</v>
      </c>
      <c r="F34" s="1">
        <v>2</v>
      </c>
      <c r="G34">
        <v>3145728</v>
      </c>
      <c r="H34">
        <v>1058.2270000000001</v>
      </c>
      <c r="K34">
        <v>3328893947</v>
      </c>
      <c r="L34" s="2">
        <f t="shared" si="1"/>
        <v>2718528343.1599998</v>
      </c>
    </row>
    <row r="35" spans="1:21" x14ac:dyDescent="0.25">
      <c r="A35" t="s">
        <v>7</v>
      </c>
      <c r="B35" t="s">
        <v>11</v>
      </c>
      <c r="C35" t="s">
        <v>44</v>
      </c>
      <c r="D35" t="s">
        <v>61</v>
      </c>
      <c r="E35">
        <v>1</v>
      </c>
      <c r="F35" s="1">
        <v>3</v>
      </c>
      <c r="G35">
        <v>3145728</v>
      </c>
      <c r="H35">
        <v>1238.0719999999999</v>
      </c>
      <c r="K35">
        <v>3894636904</v>
      </c>
      <c r="L35" s="2">
        <f t="shared" si="1"/>
        <v>3284271300.1599998</v>
      </c>
    </row>
    <row r="36" spans="1:21" x14ac:dyDescent="0.25">
      <c r="A36" t="s">
        <v>7</v>
      </c>
      <c r="B36" t="s">
        <v>11</v>
      </c>
      <c r="C36" t="s">
        <v>44</v>
      </c>
      <c r="D36" t="s">
        <v>61</v>
      </c>
      <c r="E36">
        <v>2</v>
      </c>
      <c r="F36" s="1">
        <v>1</v>
      </c>
      <c r="G36">
        <v>3145728</v>
      </c>
      <c r="H36">
        <v>1472.5309999999999</v>
      </c>
      <c r="I36" s="1">
        <f>AVERAGE(H36:H38)</f>
        <v>1375.6570000000002</v>
      </c>
      <c r="K36">
        <v>4632181859</v>
      </c>
      <c r="L36" s="2">
        <f t="shared" si="1"/>
        <v>4021816255.1599998</v>
      </c>
      <c r="M36" s="1">
        <f>AVERAGE(L36:L38)</f>
        <v>3717076632.8266664</v>
      </c>
    </row>
    <row r="37" spans="1:21" x14ac:dyDescent="0.25">
      <c r="A37" t="s">
        <v>7</v>
      </c>
      <c r="B37" t="s">
        <v>11</v>
      </c>
      <c r="C37" t="s">
        <v>44</v>
      </c>
      <c r="D37" t="s">
        <v>61</v>
      </c>
      <c r="E37">
        <v>2</v>
      </c>
      <c r="F37" s="1">
        <v>2</v>
      </c>
      <c r="G37">
        <v>3145728</v>
      </c>
      <c r="H37">
        <v>1246.72</v>
      </c>
      <c r="K37">
        <v>3921840861</v>
      </c>
      <c r="L37" s="2">
        <f t="shared" si="1"/>
        <v>3311475257.1599998</v>
      </c>
      <c r="T37" s="3"/>
      <c r="U37" s="3"/>
    </row>
    <row r="38" spans="1:21" x14ac:dyDescent="0.25">
      <c r="A38" t="s">
        <v>7</v>
      </c>
      <c r="B38" t="s">
        <v>11</v>
      </c>
      <c r="C38" t="s">
        <v>44</v>
      </c>
      <c r="D38" t="s">
        <v>61</v>
      </c>
      <c r="E38">
        <v>2</v>
      </c>
      <c r="F38" s="1">
        <v>3</v>
      </c>
      <c r="G38">
        <v>3145728</v>
      </c>
      <c r="H38">
        <v>1407.72</v>
      </c>
      <c r="K38">
        <v>4428303990</v>
      </c>
      <c r="L38" s="2">
        <f t="shared" si="1"/>
        <v>3817938386.1599998</v>
      </c>
      <c r="T38" s="3"/>
      <c r="U38" s="3"/>
    </row>
    <row r="39" spans="1:21" x14ac:dyDescent="0.25">
      <c r="A39" t="s">
        <v>7</v>
      </c>
      <c r="B39" t="s">
        <v>11</v>
      </c>
      <c r="C39" t="s">
        <v>44</v>
      </c>
      <c r="D39" t="s">
        <v>61</v>
      </c>
      <c r="E39">
        <v>3</v>
      </c>
      <c r="F39" s="1">
        <v>1</v>
      </c>
      <c r="G39">
        <v>3145728</v>
      </c>
      <c r="H39">
        <v>1251.894</v>
      </c>
      <c r="I39" s="1">
        <f>AVERAGE(H39:H41)</f>
        <v>1219.4930000000002</v>
      </c>
      <c r="K39">
        <v>3938118719</v>
      </c>
      <c r="L39" s="2">
        <f t="shared" si="1"/>
        <v>3327753115.1599998</v>
      </c>
      <c r="M39" s="1">
        <f>AVERAGE(L39:L41)</f>
        <v>3225827789.4933333</v>
      </c>
      <c r="T39" s="3"/>
      <c r="U39" s="3"/>
    </row>
    <row r="40" spans="1:21" x14ac:dyDescent="0.25">
      <c r="A40" t="s">
        <v>7</v>
      </c>
      <c r="B40" t="s">
        <v>11</v>
      </c>
      <c r="C40" t="s">
        <v>44</v>
      </c>
      <c r="D40" t="s">
        <v>61</v>
      </c>
      <c r="E40">
        <v>3</v>
      </c>
      <c r="F40" s="1">
        <v>2</v>
      </c>
      <c r="G40">
        <v>3145728</v>
      </c>
      <c r="H40">
        <v>1253.9680000000001</v>
      </c>
      <c r="K40">
        <v>3944641064</v>
      </c>
      <c r="L40" s="2">
        <f t="shared" si="1"/>
        <v>3334275460.1599998</v>
      </c>
      <c r="T40" s="3"/>
      <c r="U40" s="3"/>
    </row>
    <row r="41" spans="1:21" x14ac:dyDescent="0.25">
      <c r="A41" t="s">
        <v>7</v>
      </c>
      <c r="B41" t="s">
        <v>11</v>
      </c>
      <c r="C41" t="s">
        <v>44</v>
      </c>
      <c r="D41" t="s">
        <v>61</v>
      </c>
      <c r="E41">
        <v>3</v>
      </c>
      <c r="F41" s="1">
        <v>3</v>
      </c>
      <c r="G41">
        <v>3145728</v>
      </c>
      <c r="H41">
        <v>1152.617</v>
      </c>
      <c r="K41">
        <v>3625820397</v>
      </c>
      <c r="L41" s="2">
        <f t="shared" si="1"/>
        <v>3015454793.1599998</v>
      </c>
      <c r="T41" s="3"/>
      <c r="U41" s="3"/>
    </row>
    <row r="42" spans="1:21" x14ac:dyDescent="0.25">
      <c r="A42" t="s">
        <v>7</v>
      </c>
      <c r="B42" t="s">
        <v>19</v>
      </c>
      <c r="C42" t="s">
        <v>44</v>
      </c>
      <c r="D42" t="s">
        <v>59</v>
      </c>
      <c r="E42">
        <v>1</v>
      </c>
      <c r="F42" s="1">
        <v>1</v>
      </c>
      <c r="G42">
        <v>3145728</v>
      </c>
      <c r="H42">
        <v>2355.6669999999999</v>
      </c>
      <c r="I42" s="1">
        <f>AVERAGE(H42:H44)</f>
        <v>2204.2323333333334</v>
      </c>
      <c r="J42" s="1">
        <f>AVERAGE(I42,I45,I48)</f>
        <v>2260.5874444444448</v>
      </c>
      <c r="K42">
        <v>7410286096</v>
      </c>
      <c r="L42" s="2">
        <f t="shared" si="1"/>
        <v>6799920492.1599998</v>
      </c>
      <c r="M42" s="1">
        <f>AVERAGE(L42:L44)</f>
        <v>6323549949.1599998</v>
      </c>
      <c r="N42" s="1">
        <f>AVERAGE(M42,M45,M48)</f>
        <v>6500827752.7155542</v>
      </c>
      <c r="T42" s="3"/>
      <c r="U42" s="3"/>
    </row>
    <row r="43" spans="1:21" x14ac:dyDescent="0.25">
      <c r="A43" t="s">
        <v>7</v>
      </c>
      <c r="B43" t="s">
        <v>19</v>
      </c>
      <c r="C43" t="s">
        <v>44</v>
      </c>
      <c r="D43" t="s">
        <v>59</v>
      </c>
      <c r="E43">
        <v>1</v>
      </c>
      <c r="F43" s="1">
        <v>2</v>
      </c>
      <c r="G43">
        <v>3145728</v>
      </c>
      <c r="H43">
        <v>2244.692</v>
      </c>
      <c r="K43">
        <v>7061191826</v>
      </c>
      <c r="L43" s="2">
        <f t="shared" si="1"/>
        <v>6450826222.1599998</v>
      </c>
    </row>
    <row r="44" spans="1:21" x14ac:dyDescent="0.25">
      <c r="A44" t="s">
        <v>7</v>
      </c>
      <c r="B44" t="s">
        <v>19</v>
      </c>
      <c r="C44" t="s">
        <v>44</v>
      </c>
      <c r="D44" t="s">
        <v>59</v>
      </c>
      <c r="E44">
        <v>1</v>
      </c>
      <c r="F44" s="1">
        <v>3</v>
      </c>
      <c r="G44">
        <v>3145728</v>
      </c>
      <c r="H44">
        <v>2012.338</v>
      </c>
      <c r="K44">
        <v>6330268737</v>
      </c>
      <c r="L44" s="2">
        <f t="shared" si="1"/>
        <v>5719903133.1599998</v>
      </c>
    </row>
    <row r="45" spans="1:21" x14ac:dyDescent="0.25">
      <c r="A45" t="s">
        <v>7</v>
      </c>
      <c r="B45" t="s">
        <v>19</v>
      </c>
      <c r="C45" t="s">
        <v>44</v>
      </c>
      <c r="D45" t="s">
        <v>59</v>
      </c>
      <c r="E45">
        <v>2</v>
      </c>
      <c r="F45" s="1">
        <v>1</v>
      </c>
      <c r="G45">
        <v>3145728</v>
      </c>
      <c r="H45">
        <v>2608.4679999999998</v>
      </c>
      <c r="I45" s="1">
        <f>AVERAGE(H45:H47)</f>
        <v>2365.5806666666667</v>
      </c>
      <c r="K45">
        <v>8205531163</v>
      </c>
      <c r="L45" s="2">
        <f t="shared" si="1"/>
        <v>7595165559.1599998</v>
      </c>
      <c r="M45" s="1">
        <f>AVERAGE(L45:L47)</f>
        <v>6831108028.4933329</v>
      </c>
    </row>
    <row r="46" spans="1:21" x14ac:dyDescent="0.25">
      <c r="A46" t="s">
        <v>7</v>
      </c>
      <c r="B46" t="s">
        <v>19</v>
      </c>
      <c r="C46" t="s">
        <v>44</v>
      </c>
      <c r="D46" t="s">
        <v>59</v>
      </c>
      <c r="E46">
        <v>2</v>
      </c>
      <c r="F46" s="1">
        <v>2</v>
      </c>
      <c r="G46">
        <v>3145728</v>
      </c>
      <c r="H46">
        <v>2313.0540000000001</v>
      </c>
      <c r="K46">
        <v>7276238320</v>
      </c>
      <c r="L46" s="2">
        <f t="shared" si="1"/>
        <v>6665872716.1599998</v>
      </c>
    </row>
    <row r="47" spans="1:21" x14ac:dyDescent="0.25">
      <c r="A47" t="s">
        <v>7</v>
      </c>
      <c r="B47" t="s">
        <v>19</v>
      </c>
      <c r="C47" t="s">
        <v>44</v>
      </c>
      <c r="D47" t="s">
        <v>59</v>
      </c>
      <c r="E47">
        <v>2</v>
      </c>
      <c r="F47" s="1">
        <v>3</v>
      </c>
      <c r="G47">
        <v>3145728</v>
      </c>
      <c r="H47">
        <v>2175.2199999999998</v>
      </c>
      <c r="K47">
        <v>6842651414</v>
      </c>
      <c r="L47" s="2">
        <f t="shared" si="1"/>
        <v>6232285810.1599998</v>
      </c>
    </row>
    <row r="48" spans="1:21" x14ac:dyDescent="0.25">
      <c r="A48" t="s">
        <v>7</v>
      </c>
      <c r="B48" t="s">
        <v>19</v>
      </c>
      <c r="C48" t="s">
        <v>44</v>
      </c>
      <c r="D48" t="s">
        <v>59</v>
      </c>
      <c r="E48">
        <v>3</v>
      </c>
      <c r="F48" s="1">
        <v>1</v>
      </c>
      <c r="G48">
        <v>3145728</v>
      </c>
      <c r="H48">
        <v>1923.778</v>
      </c>
      <c r="I48" s="1">
        <f>AVERAGE(H48:H50)</f>
        <v>2211.9493333333335</v>
      </c>
      <c r="K48">
        <v>6051681528</v>
      </c>
      <c r="L48" s="2">
        <f t="shared" si="1"/>
        <v>5441315924.1599998</v>
      </c>
      <c r="M48" s="1">
        <f>AVERAGE(L48:L50)</f>
        <v>6347825280.4933329</v>
      </c>
    </row>
    <row r="49" spans="1:14" x14ac:dyDescent="0.25">
      <c r="A49" t="s">
        <v>7</v>
      </c>
      <c r="B49" t="s">
        <v>19</v>
      </c>
      <c r="C49" t="s">
        <v>44</v>
      </c>
      <c r="D49" t="s">
        <v>59</v>
      </c>
      <c r="E49">
        <v>3</v>
      </c>
      <c r="F49" s="1">
        <v>2</v>
      </c>
      <c r="G49">
        <v>3145728</v>
      </c>
      <c r="H49">
        <v>2573.7020000000002</v>
      </c>
      <c r="K49">
        <v>8096165943</v>
      </c>
      <c r="L49" s="2">
        <f t="shared" si="1"/>
        <v>7485800339.1599998</v>
      </c>
    </row>
    <row r="50" spans="1:14" x14ac:dyDescent="0.25">
      <c r="A50" t="s">
        <v>7</v>
      </c>
      <c r="B50" t="s">
        <v>19</v>
      </c>
      <c r="C50" t="s">
        <v>44</v>
      </c>
      <c r="D50" t="s">
        <v>59</v>
      </c>
      <c r="E50">
        <v>3</v>
      </c>
      <c r="F50" s="1">
        <v>3</v>
      </c>
      <c r="G50">
        <v>3145728</v>
      </c>
      <c r="H50">
        <v>2138.3679999999999</v>
      </c>
      <c r="K50">
        <v>6726725182</v>
      </c>
      <c r="L50" s="2">
        <f t="shared" si="1"/>
        <v>6116359578.1599998</v>
      </c>
    </row>
    <row r="51" spans="1:14" x14ac:dyDescent="0.25">
      <c r="A51" t="s">
        <v>7</v>
      </c>
      <c r="B51" t="s">
        <v>19</v>
      </c>
      <c r="C51" t="s">
        <v>44</v>
      </c>
      <c r="D51" t="s">
        <v>60</v>
      </c>
      <c r="E51">
        <v>1</v>
      </c>
      <c r="F51" s="1">
        <v>1</v>
      </c>
      <c r="G51">
        <v>3145728</v>
      </c>
      <c r="H51">
        <v>1684.402</v>
      </c>
      <c r="I51" s="1">
        <f>AVERAGE(H51:H53)</f>
        <v>1860.3866666666665</v>
      </c>
      <c r="J51" s="1">
        <f>AVERAGE(I51,I54,I57)</f>
        <v>1946.6504444444442</v>
      </c>
      <c r="K51">
        <v>5298670289</v>
      </c>
      <c r="L51" s="2">
        <f t="shared" si="1"/>
        <v>4688304685.1599998</v>
      </c>
      <c r="M51" s="1">
        <f>AVERAGE(L51:L53)</f>
        <v>5241904820.8266668</v>
      </c>
      <c r="N51" s="1">
        <f>AVERAGE(M51,M54,M57)</f>
        <v>5513267295.2711115</v>
      </c>
    </row>
    <row r="52" spans="1:14" x14ac:dyDescent="0.25">
      <c r="A52" t="s">
        <v>7</v>
      </c>
      <c r="B52" t="s">
        <v>19</v>
      </c>
      <c r="C52" t="s">
        <v>44</v>
      </c>
      <c r="D52" t="s">
        <v>60</v>
      </c>
      <c r="E52">
        <v>1</v>
      </c>
      <c r="F52" s="1">
        <v>2</v>
      </c>
      <c r="G52">
        <v>3145728</v>
      </c>
      <c r="H52">
        <v>1895.1559999999999</v>
      </c>
      <c r="K52">
        <v>5961645985</v>
      </c>
      <c r="L52" s="2">
        <f t="shared" si="1"/>
        <v>5351280381.1599998</v>
      </c>
    </row>
    <row r="53" spans="1:14" x14ac:dyDescent="0.25">
      <c r="A53" t="s">
        <v>7</v>
      </c>
      <c r="B53" t="s">
        <v>19</v>
      </c>
      <c r="C53" t="s">
        <v>44</v>
      </c>
      <c r="D53" t="s">
        <v>60</v>
      </c>
      <c r="E53">
        <v>1</v>
      </c>
      <c r="F53" s="1">
        <v>3</v>
      </c>
      <c r="G53">
        <v>3145728</v>
      </c>
      <c r="H53">
        <v>2001.6020000000001</v>
      </c>
      <c r="K53">
        <v>6296495000</v>
      </c>
      <c r="L53" s="2">
        <f t="shared" si="1"/>
        <v>5686129396.1599998</v>
      </c>
    </row>
    <row r="54" spans="1:14" x14ac:dyDescent="0.25">
      <c r="A54" t="s">
        <v>7</v>
      </c>
      <c r="B54" t="s">
        <v>19</v>
      </c>
      <c r="C54" t="s">
        <v>44</v>
      </c>
      <c r="D54" t="s">
        <v>60</v>
      </c>
      <c r="E54">
        <v>2</v>
      </c>
      <c r="F54" s="1">
        <v>1</v>
      </c>
      <c r="G54">
        <v>3145728</v>
      </c>
      <c r="H54">
        <v>2598.2869999999998</v>
      </c>
      <c r="I54" s="1">
        <f>AVERAGE(H54:H56)</f>
        <v>2524.8113333333331</v>
      </c>
      <c r="K54">
        <v>8173504593</v>
      </c>
      <c r="L54" s="2">
        <f t="shared" si="1"/>
        <v>7563138989.1599998</v>
      </c>
      <c r="M54" s="1">
        <f>AVERAGE(L54:L56)</f>
        <v>7332003725.4933329</v>
      </c>
    </row>
    <row r="55" spans="1:14" x14ac:dyDescent="0.25">
      <c r="A55" t="s">
        <v>7</v>
      </c>
      <c r="B55" t="s">
        <v>19</v>
      </c>
      <c r="C55" t="s">
        <v>44</v>
      </c>
      <c r="D55" t="s">
        <v>60</v>
      </c>
      <c r="E55">
        <v>2</v>
      </c>
      <c r="F55" s="1">
        <v>2</v>
      </c>
      <c r="G55">
        <v>3145728</v>
      </c>
      <c r="H55">
        <v>2620.0329999999999</v>
      </c>
      <c r="K55">
        <v>8241910350</v>
      </c>
      <c r="L55" s="2">
        <f t="shared" si="1"/>
        <v>7631544746.1599998</v>
      </c>
    </row>
    <row r="56" spans="1:14" x14ac:dyDescent="0.25">
      <c r="A56" t="s">
        <v>7</v>
      </c>
      <c r="B56" t="s">
        <v>19</v>
      </c>
      <c r="C56" t="s">
        <v>44</v>
      </c>
      <c r="D56" t="s">
        <v>60</v>
      </c>
      <c r="E56">
        <v>2</v>
      </c>
      <c r="F56" s="1">
        <v>3</v>
      </c>
      <c r="G56">
        <v>3145728</v>
      </c>
      <c r="H56">
        <v>2356.114</v>
      </c>
      <c r="K56">
        <v>7411693045</v>
      </c>
      <c r="L56" s="2">
        <f t="shared" si="1"/>
        <v>6801327441.1599998</v>
      </c>
    </row>
    <row r="57" spans="1:14" x14ac:dyDescent="0.25">
      <c r="A57" t="s">
        <v>7</v>
      </c>
      <c r="B57" t="s">
        <v>19</v>
      </c>
      <c r="C57" t="s">
        <v>44</v>
      </c>
      <c r="D57" t="s">
        <v>60</v>
      </c>
      <c r="E57">
        <v>3</v>
      </c>
      <c r="F57" s="1">
        <v>1</v>
      </c>
      <c r="G57">
        <v>3145728</v>
      </c>
      <c r="H57">
        <v>1343.0050000000001</v>
      </c>
      <c r="I57" s="1">
        <f>AVERAGE(H57:H59)</f>
        <v>1454.7533333333333</v>
      </c>
      <c r="K57">
        <v>4224729924</v>
      </c>
      <c r="L57" s="2">
        <f t="shared" si="1"/>
        <v>3614364320.1599998</v>
      </c>
      <c r="M57" s="1">
        <f>AVERAGE(L57:L59)</f>
        <v>3965893339.4933333</v>
      </c>
    </row>
    <row r="58" spans="1:14" x14ac:dyDescent="0.25">
      <c r="A58" t="s">
        <v>7</v>
      </c>
      <c r="B58" t="s">
        <v>19</v>
      </c>
      <c r="C58" t="s">
        <v>44</v>
      </c>
      <c r="D58" t="s">
        <v>60</v>
      </c>
      <c r="E58">
        <v>3</v>
      </c>
      <c r="F58" s="1">
        <v>2</v>
      </c>
      <c r="G58">
        <v>3145728</v>
      </c>
      <c r="H58">
        <v>1709.3130000000001</v>
      </c>
      <c r="K58">
        <v>5377033405</v>
      </c>
      <c r="L58" s="2">
        <f t="shared" si="1"/>
        <v>4766667801.1599998</v>
      </c>
    </row>
    <row r="59" spans="1:14" x14ac:dyDescent="0.25">
      <c r="A59" t="s">
        <v>7</v>
      </c>
      <c r="B59" t="s">
        <v>19</v>
      </c>
      <c r="C59" t="s">
        <v>44</v>
      </c>
      <c r="D59" t="s">
        <v>60</v>
      </c>
      <c r="E59">
        <v>3</v>
      </c>
      <c r="F59" s="1">
        <v>3</v>
      </c>
      <c r="G59">
        <v>3145728</v>
      </c>
      <c r="H59">
        <v>1311.942</v>
      </c>
      <c r="K59">
        <v>4127013501</v>
      </c>
      <c r="L59" s="2">
        <f t="shared" si="1"/>
        <v>3516647897.1599998</v>
      </c>
    </row>
    <row r="60" spans="1:14" x14ac:dyDescent="0.25">
      <c r="A60" t="s">
        <v>7</v>
      </c>
      <c r="B60" t="s">
        <v>19</v>
      </c>
      <c r="C60" t="s">
        <v>44</v>
      </c>
      <c r="D60" t="s">
        <v>61</v>
      </c>
      <c r="E60">
        <v>1</v>
      </c>
      <c r="G60">
        <v>3145728</v>
      </c>
      <c r="H60">
        <v>741.59799999999996</v>
      </c>
      <c r="I60" s="1">
        <f>AVERAGE(H60:H62)</f>
        <v>717.20100000000002</v>
      </c>
      <c r="J60" s="1">
        <f>AVERAGE(I60,I63)</f>
        <v>790.12166666666667</v>
      </c>
      <c r="K60">
        <v>2332864467</v>
      </c>
      <c r="L60" s="2">
        <f t="shared" si="1"/>
        <v>1722498863.1600001</v>
      </c>
      <c r="M60" s="1">
        <f>AVERAGE(L60:L62)</f>
        <v>1645754041.4933336</v>
      </c>
      <c r="N60" s="1">
        <f>AVERAGE(M60,M63)</f>
        <v>1875142599.9933333</v>
      </c>
    </row>
    <row r="61" spans="1:14" x14ac:dyDescent="0.25">
      <c r="A61" t="s">
        <v>7</v>
      </c>
      <c r="B61" t="s">
        <v>19</v>
      </c>
      <c r="C61" t="s">
        <v>44</v>
      </c>
      <c r="D61" t="s">
        <v>61</v>
      </c>
      <c r="E61">
        <v>1</v>
      </c>
      <c r="G61">
        <v>3145728</v>
      </c>
      <c r="H61">
        <v>693.72299999999996</v>
      </c>
      <c r="K61">
        <v>2182265080</v>
      </c>
      <c r="L61" s="2">
        <f t="shared" si="1"/>
        <v>1571899476.1600001</v>
      </c>
    </row>
    <row r="62" spans="1:14" x14ac:dyDescent="0.25">
      <c r="A62" t="s">
        <v>7</v>
      </c>
      <c r="B62" t="s">
        <v>19</v>
      </c>
      <c r="C62" t="s">
        <v>44</v>
      </c>
      <c r="D62" t="s">
        <v>61</v>
      </c>
      <c r="E62">
        <v>1</v>
      </c>
      <c r="G62">
        <v>3145728</v>
      </c>
      <c r="H62">
        <v>716.28200000000004</v>
      </c>
      <c r="K62">
        <v>2253229389</v>
      </c>
      <c r="L62" s="2">
        <f t="shared" si="1"/>
        <v>1642863785.1600001</v>
      </c>
    </row>
    <row r="63" spans="1:14" x14ac:dyDescent="0.25">
      <c r="A63" t="s">
        <v>7</v>
      </c>
      <c r="B63" t="s">
        <v>19</v>
      </c>
      <c r="C63" t="s">
        <v>44</v>
      </c>
      <c r="D63" t="s">
        <v>61</v>
      </c>
      <c r="E63">
        <v>2</v>
      </c>
      <c r="G63">
        <v>3145728</v>
      </c>
      <c r="H63">
        <v>919.46</v>
      </c>
      <c r="I63" s="1">
        <f>AVERAGE(H63:H65)</f>
        <v>863.04233333333332</v>
      </c>
      <c r="K63">
        <v>2892370591</v>
      </c>
      <c r="L63" s="2">
        <f t="shared" si="1"/>
        <v>2282004987.1599998</v>
      </c>
      <c r="M63" s="1">
        <f>AVERAGE(L63:L65)</f>
        <v>2104531158.4933331</v>
      </c>
    </row>
    <row r="64" spans="1:14" x14ac:dyDescent="0.25">
      <c r="A64" t="s">
        <v>7</v>
      </c>
      <c r="B64" t="s">
        <v>19</v>
      </c>
      <c r="C64" t="s">
        <v>44</v>
      </c>
      <c r="D64" t="s">
        <v>61</v>
      </c>
      <c r="E64">
        <v>2</v>
      </c>
      <c r="G64">
        <v>3145728</v>
      </c>
      <c r="H64">
        <v>847.94</v>
      </c>
      <c r="K64">
        <v>2667390088</v>
      </c>
      <c r="L64" s="2">
        <f t="shared" si="1"/>
        <v>2057024484.1600001</v>
      </c>
    </row>
    <row r="65" spans="1:12" x14ac:dyDescent="0.25">
      <c r="A65" t="s">
        <v>7</v>
      </c>
      <c r="B65" t="s">
        <v>19</v>
      </c>
      <c r="C65" t="s">
        <v>44</v>
      </c>
      <c r="D65" t="s">
        <v>61</v>
      </c>
      <c r="E65">
        <v>2</v>
      </c>
      <c r="G65">
        <v>3145728</v>
      </c>
      <c r="H65">
        <v>821.72699999999998</v>
      </c>
      <c r="K65">
        <v>2584929608</v>
      </c>
      <c r="L65" s="2">
        <f t="shared" si="1"/>
        <v>1974564004.1600001</v>
      </c>
    </row>
    <row r="66" spans="1:12" x14ac:dyDescent="0.25">
      <c r="L66" s="2"/>
    </row>
    <row r="67" spans="1:12" x14ac:dyDescent="0.25">
      <c r="L67" s="2"/>
    </row>
    <row r="68" spans="1:12" x14ac:dyDescent="0.25">
      <c r="L68" s="2"/>
    </row>
    <row r="69" spans="1:12" x14ac:dyDescent="0.25">
      <c r="L69" s="2"/>
    </row>
    <row r="70" spans="1:12" x14ac:dyDescent="0.25">
      <c r="L70" s="4"/>
    </row>
    <row r="71" spans="1:12" x14ac:dyDescent="0.25">
      <c r="L71" s="4"/>
    </row>
    <row r="96" spans="22:22" x14ac:dyDescent="0.25">
      <c r="V96" s="2"/>
    </row>
  </sheetData>
  <mergeCells count="8">
    <mergeCell ref="O1:O6"/>
    <mergeCell ref="P6:S6"/>
    <mergeCell ref="I1:I6"/>
    <mergeCell ref="J1:J6"/>
    <mergeCell ref="K1:K6"/>
    <mergeCell ref="L1:L6"/>
    <mergeCell ref="M1:M6"/>
    <mergeCell ref="N1:N6"/>
  </mergeCells>
  <conditionalFormatting sqref="E8:E14">
    <cfRule type="cellIs" dxfId="2" priority="1" operator="equal">
      <formula>3</formula>
    </cfRule>
    <cfRule type="cellIs" dxfId="1" priority="2" operator="equal">
      <formula>1</formula>
    </cfRule>
    <cfRule type="cellIs" dxfId="0" priority="3" operator="equal">
      <formula>2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C3A9-CFD6-4DE1-BF56-B603FDA92D6D}">
  <dimension ref="A1:AJ96"/>
  <sheetViews>
    <sheetView topLeftCell="A8" zoomScale="63" zoomScaleNormal="63" workbookViewId="0">
      <selection activeCell="A8" sqref="A8:A59"/>
    </sheetView>
  </sheetViews>
  <sheetFormatPr defaultColWidth="9.28515625" defaultRowHeight="15" x14ac:dyDescent="0.25"/>
  <cols>
    <col min="1" max="3" width="9.28515625" style="1"/>
    <col min="4" max="4" width="15" style="1" bestFit="1" customWidth="1"/>
    <col min="5" max="5" width="10" style="1" bestFit="1" customWidth="1"/>
    <col min="6" max="6" width="9.28515625" style="1"/>
    <col min="7" max="7" width="14" style="1" bestFit="1" customWidth="1"/>
    <col min="8" max="8" width="25" style="1" bestFit="1" customWidth="1"/>
    <col min="9" max="10" width="19.42578125" style="1" customWidth="1"/>
    <col min="11" max="11" width="19.5703125" style="1" customWidth="1"/>
    <col min="12" max="12" width="23.5703125" style="1" customWidth="1"/>
    <col min="13" max="13" width="13.28515625" style="1" customWidth="1"/>
    <col min="14" max="14" width="19.5703125" style="1" customWidth="1"/>
    <col min="15" max="18" width="13.28515625" style="1" customWidth="1"/>
    <col min="19" max="19" width="16.7109375" style="1" customWidth="1"/>
    <col min="20" max="20" width="19.7109375" style="1" customWidth="1"/>
    <col min="21" max="21" width="16.28515625" style="1" customWidth="1"/>
    <col min="22" max="23" width="13.28515625" style="1" bestFit="1" customWidth="1"/>
    <col min="24" max="24" width="13.28515625" style="1" customWidth="1"/>
    <col min="25" max="28" width="9.28515625" style="1"/>
    <col min="29" max="29" width="13.7109375" style="1" customWidth="1"/>
    <col min="30" max="34" width="9.28515625" style="1"/>
    <col min="35" max="35" width="19.28515625" style="1" bestFit="1" customWidth="1"/>
    <col min="36" max="36" width="18" style="1" customWidth="1"/>
    <col min="37" max="16384" width="9.28515625" style="1"/>
  </cols>
  <sheetData>
    <row r="1" spans="1:36" x14ac:dyDescent="0.25">
      <c r="H1" s="7" t="s">
        <v>27</v>
      </c>
      <c r="I1" s="16" t="s">
        <v>22</v>
      </c>
      <c r="J1" s="16" t="s">
        <v>23</v>
      </c>
      <c r="K1" s="16" t="s">
        <v>24</v>
      </c>
      <c r="L1" s="17" t="s">
        <v>25</v>
      </c>
      <c r="M1" s="16" t="s">
        <v>22</v>
      </c>
      <c r="N1" s="16" t="s">
        <v>23</v>
      </c>
      <c r="O1" s="16"/>
      <c r="V1" s="8"/>
      <c r="W1" s="8"/>
      <c r="X1" s="8"/>
      <c r="AJ1" s="8"/>
    </row>
    <row r="2" spans="1:36" x14ac:dyDescent="0.25">
      <c r="I2" s="16"/>
      <c r="J2" s="16"/>
      <c r="K2" s="16"/>
      <c r="L2" s="17"/>
      <c r="M2" s="16"/>
      <c r="N2" s="16"/>
      <c r="O2" s="16"/>
    </row>
    <row r="3" spans="1:36" x14ac:dyDescent="0.25">
      <c r="I3" s="16"/>
      <c r="J3" s="16"/>
      <c r="K3" s="16"/>
      <c r="L3" s="17"/>
      <c r="M3" s="16"/>
      <c r="N3" s="16"/>
      <c r="O3" s="16"/>
    </row>
    <row r="4" spans="1:36" ht="13.5" customHeight="1" x14ac:dyDescent="0.25">
      <c r="I4" s="16"/>
      <c r="J4" s="16"/>
      <c r="K4" s="16"/>
      <c r="L4" s="17"/>
      <c r="M4" s="16"/>
      <c r="N4" s="16"/>
      <c r="O4" s="16"/>
    </row>
    <row r="5" spans="1:36" hidden="1" x14ac:dyDescent="0.25">
      <c r="I5" s="16"/>
      <c r="J5" s="16"/>
      <c r="K5" s="16"/>
      <c r="L5" s="17"/>
      <c r="M5" s="16"/>
      <c r="N5" s="16"/>
      <c r="O5" s="16"/>
    </row>
    <row r="6" spans="1:36" ht="0.75" hidden="1" customHeight="1" x14ac:dyDescent="0.25">
      <c r="I6" s="16"/>
      <c r="J6" s="16"/>
      <c r="K6" s="16"/>
      <c r="L6" s="17"/>
      <c r="M6" s="16"/>
      <c r="N6" s="16"/>
      <c r="O6" s="16"/>
      <c r="P6" s="20" t="s">
        <v>42</v>
      </c>
      <c r="Q6" s="20"/>
      <c r="R6" s="20"/>
      <c r="S6" s="20"/>
    </row>
    <row r="7" spans="1:36" ht="72" customHeight="1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20</v>
      </c>
      <c r="H7" s="3" t="s">
        <v>21</v>
      </c>
      <c r="I7" s="3" t="s">
        <v>13</v>
      </c>
      <c r="J7" s="3" t="s">
        <v>14</v>
      </c>
      <c r="K7" s="3" t="s">
        <v>5</v>
      </c>
      <c r="L7" s="8" t="s">
        <v>26</v>
      </c>
      <c r="M7" s="8" t="s">
        <v>15</v>
      </c>
      <c r="N7" s="8" t="s">
        <v>16</v>
      </c>
      <c r="O7" s="8"/>
      <c r="P7" s="12"/>
      <c r="Q7" s="12"/>
      <c r="R7" s="12"/>
      <c r="S7" s="12"/>
    </row>
    <row r="8" spans="1:36" ht="45" x14ac:dyDescent="0.25">
      <c r="A8" t="s">
        <v>7</v>
      </c>
      <c r="B8" t="s">
        <v>43</v>
      </c>
      <c r="C8" t="s">
        <v>44</v>
      </c>
      <c r="D8" t="s">
        <v>43</v>
      </c>
      <c r="E8" s="1">
        <v>1</v>
      </c>
      <c r="F8" s="1">
        <v>1</v>
      </c>
      <c r="G8">
        <v>3145728</v>
      </c>
      <c r="H8">
        <v>183.77500000000001</v>
      </c>
      <c r="I8">
        <f>AVERAGE(H8:H10)</f>
        <v>192.59</v>
      </c>
      <c r="J8" s="1">
        <f>AVERAGE(I8,I11,I13)</f>
        <v>194.02999999999997</v>
      </c>
      <c r="K8">
        <v>578105264</v>
      </c>
      <c r="L8" s="2">
        <f>K8-(G8*194.03)</f>
        <v>-32260339.840000033</v>
      </c>
      <c r="M8" s="1">
        <f>AVERAGE(L8:L10)</f>
        <v>-4529896.5066667004</v>
      </c>
      <c r="N8" s="1">
        <f>AVERAGE(M8,M11,M13)</f>
        <v>363.27111107762903</v>
      </c>
      <c r="O8" s="8"/>
      <c r="P8" s="8"/>
      <c r="Q8" s="8"/>
      <c r="R8" s="1" t="s">
        <v>0</v>
      </c>
      <c r="S8" s="8" t="s">
        <v>16</v>
      </c>
      <c r="T8" s="8" t="s">
        <v>17</v>
      </c>
      <c r="U8" s="8" t="s">
        <v>18</v>
      </c>
      <c r="V8" s="8" t="s">
        <v>62</v>
      </c>
    </row>
    <row r="9" spans="1:36" x14ac:dyDescent="0.25">
      <c r="A9" t="s">
        <v>7</v>
      </c>
      <c r="B9" t="s">
        <v>43</v>
      </c>
      <c r="C9" t="s">
        <v>44</v>
      </c>
      <c r="D9" t="s">
        <v>43</v>
      </c>
      <c r="E9">
        <v>1</v>
      </c>
      <c r="F9" s="1">
        <v>2</v>
      </c>
      <c r="G9">
        <v>3145728</v>
      </c>
      <c r="H9">
        <v>183.596</v>
      </c>
      <c r="I9"/>
      <c r="K9">
        <v>577543103</v>
      </c>
      <c r="L9" s="2">
        <f t="shared" ref="L9:L14" si="0">K9-(G9*194.03)</f>
        <v>-32822500.840000033</v>
      </c>
      <c r="R9" s="1" t="s">
        <v>43</v>
      </c>
      <c r="S9" s="1">
        <f>N8</f>
        <v>363.27111107762903</v>
      </c>
      <c r="T9" s="5">
        <f>AVERAGE(S10:S11)</f>
        <v>79729579.160000086</v>
      </c>
      <c r="U9" s="1">
        <f>STDEV(S10:S11)</f>
        <v>90113524.617044911</v>
      </c>
      <c r="V9" s="5">
        <f>T9-'[1]High Dose Liver'!S$9</f>
        <v>79729215.888889015</v>
      </c>
    </row>
    <row r="10" spans="1:36" x14ac:dyDescent="0.25">
      <c r="A10" t="s">
        <v>7</v>
      </c>
      <c r="B10" t="s">
        <v>43</v>
      </c>
      <c r="C10" t="s">
        <v>44</v>
      </c>
      <c r="D10" t="s">
        <v>43</v>
      </c>
      <c r="E10">
        <v>1</v>
      </c>
      <c r="F10" s="1">
        <v>3</v>
      </c>
      <c r="G10">
        <v>3145728</v>
      </c>
      <c r="H10">
        <v>210.399</v>
      </c>
      <c r="I10"/>
      <c r="K10">
        <v>661858755</v>
      </c>
      <c r="L10" s="2">
        <f t="shared" si="0"/>
        <v>51493151.159999967</v>
      </c>
      <c r="R10" s="1" t="s">
        <v>63</v>
      </c>
      <c r="S10" s="1">
        <f>M15</f>
        <v>143449463.49333343</v>
      </c>
      <c r="V10" s="5"/>
    </row>
    <row r="11" spans="1:36" x14ac:dyDescent="0.25">
      <c r="A11" t="s">
        <v>7</v>
      </c>
      <c r="B11" t="s">
        <v>43</v>
      </c>
      <c r="C11" t="s">
        <v>44</v>
      </c>
      <c r="D11" t="s">
        <v>43</v>
      </c>
      <c r="E11">
        <v>2</v>
      </c>
      <c r="F11" s="1">
        <v>1</v>
      </c>
      <c r="G11">
        <v>3145728</v>
      </c>
      <c r="H11">
        <v>204.80199999999999</v>
      </c>
      <c r="I11">
        <f>AVERAGE(H11:H12)</f>
        <v>196.02199999999999</v>
      </c>
      <c r="K11">
        <v>644252537</v>
      </c>
      <c r="L11" s="2">
        <f t="shared" si="0"/>
        <v>33886933.159999967</v>
      </c>
      <c r="M11" s="1">
        <f>AVERAGE(L11:L12)</f>
        <v>6267045.6599999666</v>
      </c>
      <c r="R11" s="1" t="s">
        <v>64</v>
      </c>
      <c r="S11" s="1">
        <f>N24</f>
        <v>16009694.826666752</v>
      </c>
      <c r="T11" s="5">
        <f>AVERAGE(S12:S14)</f>
        <v>194375526.16000009</v>
      </c>
      <c r="U11" s="1">
        <f>STDEV(S12:S14)</f>
        <v>119054132.21078381</v>
      </c>
      <c r="V11" s="5">
        <f>T11-'[1]High Dose Liver'!S$9</f>
        <v>194375162.88888901</v>
      </c>
    </row>
    <row r="12" spans="1:36" x14ac:dyDescent="0.25">
      <c r="A12" t="s">
        <v>7</v>
      </c>
      <c r="B12" t="s">
        <v>43</v>
      </c>
      <c r="C12" t="s">
        <v>44</v>
      </c>
      <c r="D12" t="s">
        <v>43</v>
      </c>
      <c r="E12">
        <v>2</v>
      </c>
      <c r="F12" s="1">
        <v>2</v>
      </c>
      <c r="G12">
        <v>3145728</v>
      </c>
      <c r="H12">
        <v>187.24199999999999</v>
      </c>
      <c r="I12"/>
      <c r="J12"/>
      <c r="K12">
        <v>589012762</v>
      </c>
      <c r="L12" s="2">
        <f t="shared" si="0"/>
        <v>-21352841.840000033</v>
      </c>
      <c r="M12"/>
      <c r="N12"/>
      <c r="R12" s="1" t="s">
        <v>65</v>
      </c>
      <c r="S12" s="1">
        <f>N33</f>
        <v>105042922.82666676</v>
      </c>
      <c r="T12" s="5"/>
    </row>
    <row r="13" spans="1:36" x14ac:dyDescent="0.25">
      <c r="A13" t="s">
        <v>7</v>
      </c>
      <c r="B13" t="s">
        <v>43</v>
      </c>
      <c r="C13" t="s">
        <v>44</v>
      </c>
      <c r="D13" t="s">
        <v>43</v>
      </c>
      <c r="E13">
        <v>3</v>
      </c>
      <c r="F13" s="1">
        <v>1</v>
      </c>
      <c r="G13">
        <v>3145728</v>
      </c>
      <c r="H13">
        <v>184.755</v>
      </c>
      <c r="I13">
        <f>AVERAGE(H13:H14)</f>
        <v>193.47800000000001</v>
      </c>
      <c r="J13"/>
      <c r="K13">
        <v>581189003</v>
      </c>
      <c r="L13" s="2">
        <f t="shared" si="0"/>
        <v>-29176600.840000033</v>
      </c>
      <c r="M13">
        <f>AVERAGE(L13:L14)</f>
        <v>-1736059.3400000334</v>
      </c>
      <c r="N13"/>
      <c r="R13" s="1" t="s">
        <v>66</v>
      </c>
      <c r="S13" s="1">
        <f>N42</f>
        <v>329532992.4933334</v>
      </c>
    </row>
    <row r="14" spans="1:36" x14ac:dyDescent="0.25">
      <c r="A14" t="s">
        <v>7</v>
      </c>
      <c r="B14" t="s">
        <v>43</v>
      </c>
      <c r="C14" t="s">
        <v>44</v>
      </c>
      <c r="D14" t="s">
        <v>43</v>
      </c>
      <c r="E14">
        <v>3</v>
      </c>
      <c r="F14" s="1">
        <v>2</v>
      </c>
      <c r="G14">
        <v>3145728</v>
      </c>
      <c r="H14">
        <v>202.20099999999999</v>
      </c>
      <c r="I14"/>
      <c r="J14"/>
      <c r="K14">
        <v>636070086</v>
      </c>
      <c r="L14" s="2">
        <f t="shared" si="0"/>
        <v>25704482.159999967</v>
      </c>
      <c r="M14"/>
      <c r="N14"/>
      <c r="R14" s="1" t="s">
        <v>67</v>
      </c>
      <c r="S14" s="1">
        <f>N51</f>
        <v>148550663.16000009</v>
      </c>
      <c r="T14" s="5"/>
    </row>
    <row r="15" spans="1:36" x14ac:dyDescent="0.25">
      <c r="A15" t="s">
        <v>7</v>
      </c>
      <c r="B15" t="s">
        <v>11</v>
      </c>
      <c r="C15" t="s">
        <v>44</v>
      </c>
      <c r="D15" t="s">
        <v>68</v>
      </c>
      <c r="E15">
        <v>1</v>
      </c>
      <c r="F15" s="1">
        <v>1</v>
      </c>
      <c r="G15">
        <v>3145728</v>
      </c>
      <c r="H15">
        <v>280.77699999999999</v>
      </c>
      <c r="I15" s="1">
        <f>AVERAGE(H15:H17)</f>
        <v>239.631</v>
      </c>
      <c r="J15" s="1">
        <f>AVERAGE(I15,I18,I21)</f>
        <v>237.84900000000002</v>
      </c>
      <c r="K15">
        <v>883249558</v>
      </c>
      <c r="L15" s="2">
        <f t="shared" ref="L15:L59" si="1">K15-(G15*J$8)</f>
        <v>272883954.16000009</v>
      </c>
      <c r="M15" s="1">
        <f>AVERAGE(L15:L17)</f>
        <v>143449463.49333343</v>
      </c>
      <c r="N15" s="1">
        <f>AVERAGE(M15,M18,M21)</f>
        <v>137843050.93777788</v>
      </c>
      <c r="T15" s="5"/>
    </row>
    <row r="16" spans="1:36" x14ac:dyDescent="0.25">
      <c r="A16" t="s">
        <v>7</v>
      </c>
      <c r="B16" t="s">
        <v>11</v>
      </c>
      <c r="C16" t="s">
        <v>44</v>
      </c>
      <c r="D16" t="s">
        <v>68</v>
      </c>
      <c r="E16">
        <v>1</v>
      </c>
      <c r="F16" s="1">
        <v>2</v>
      </c>
      <c r="G16">
        <v>3145728</v>
      </c>
      <c r="H16">
        <v>245.875</v>
      </c>
      <c r="K16">
        <v>773456681</v>
      </c>
      <c r="L16" s="2">
        <f t="shared" si="1"/>
        <v>163091077.16000009</v>
      </c>
    </row>
    <row r="17" spans="1:36" x14ac:dyDescent="0.25">
      <c r="A17" t="s">
        <v>7</v>
      </c>
      <c r="B17" t="s">
        <v>11</v>
      </c>
      <c r="C17" t="s">
        <v>44</v>
      </c>
      <c r="D17" t="s">
        <v>68</v>
      </c>
      <c r="E17">
        <v>1</v>
      </c>
      <c r="F17" s="1">
        <v>3</v>
      </c>
      <c r="G17">
        <v>3145728</v>
      </c>
      <c r="H17">
        <v>192.24100000000001</v>
      </c>
      <c r="K17">
        <v>604738963</v>
      </c>
      <c r="L17" s="2">
        <f t="shared" si="1"/>
        <v>-5626640.8399999142</v>
      </c>
    </row>
    <row r="18" spans="1:36" x14ac:dyDescent="0.25">
      <c r="A18" t="s">
        <v>7</v>
      </c>
      <c r="B18" t="s">
        <v>11</v>
      </c>
      <c r="C18" t="s">
        <v>44</v>
      </c>
      <c r="D18" t="s">
        <v>68</v>
      </c>
      <c r="E18">
        <v>2</v>
      </c>
      <c r="F18" s="1">
        <v>1</v>
      </c>
      <c r="G18">
        <v>3145728</v>
      </c>
      <c r="H18">
        <v>245.904</v>
      </c>
      <c r="I18" s="1">
        <f>AVERAGE(H18:H20)</f>
        <v>225.57633333333334</v>
      </c>
      <c r="K18">
        <v>773547590</v>
      </c>
      <c r="L18" s="2">
        <f t="shared" si="1"/>
        <v>163181986.16000009</v>
      </c>
      <c r="M18" s="1">
        <f>AVERAGE(L18:L20)</f>
        <v>99236418.160000086</v>
      </c>
    </row>
    <row r="19" spans="1:36" x14ac:dyDescent="0.25">
      <c r="A19" t="s">
        <v>7</v>
      </c>
      <c r="B19" t="s">
        <v>11</v>
      </c>
      <c r="C19" t="s">
        <v>44</v>
      </c>
      <c r="D19" t="s">
        <v>68</v>
      </c>
      <c r="E19">
        <v>2</v>
      </c>
      <c r="F19" s="1">
        <v>2</v>
      </c>
      <c r="G19">
        <v>3145728</v>
      </c>
      <c r="H19">
        <v>221.03800000000001</v>
      </c>
      <c r="K19">
        <v>695326170</v>
      </c>
      <c r="L19" s="2">
        <f t="shared" si="1"/>
        <v>84960566.160000086</v>
      </c>
    </row>
    <row r="20" spans="1:36" x14ac:dyDescent="0.25">
      <c r="A20" t="s">
        <v>7</v>
      </c>
      <c r="B20" t="s">
        <v>11</v>
      </c>
      <c r="C20" t="s">
        <v>44</v>
      </c>
      <c r="D20" t="s">
        <v>68</v>
      </c>
      <c r="E20">
        <v>2</v>
      </c>
      <c r="F20" s="1">
        <v>3</v>
      </c>
      <c r="G20">
        <v>3145728</v>
      </c>
      <c r="H20">
        <v>209.78700000000001</v>
      </c>
      <c r="K20">
        <v>659932306</v>
      </c>
      <c r="L20" s="2">
        <f t="shared" si="1"/>
        <v>49566702.160000086</v>
      </c>
    </row>
    <row r="21" spans="1:36" x14ac:dyDescent="0.25">
      <c r="A21" t="s">
        <v>7</v>
      </c>
      <c r="B21" t="s">
        <v>11</v>
      </c>
      <c r="C21" t="s">
        <v>44</v>
      </c>
      <c r="D21" t="s">
        <v>68</v>
      </c>
      <c r="E21">
        <v>3</v>
      </c>
      <c r="F21" s="1">
        <v>1</v>
      </c>
      <c r="G21">
        <v>3145728</v>
      </c>
      <c r="H21">
        <v>263.70999999999998</v>
      </c>
      <c r="I21" s="1">
        <f>AVERAGE(H21:H23)</f>
        <v>248.33966666666666</v>
      </c>
      <c r="K21">
        <v>829558517</v>
      </c>
      <c r="L21" s="2">
        <f t="shared" si="1"/>
        <v>219192913.16000009</v>
      </c>
      <c r="M21" s="1">
        <f>AVERAGE(L21:L23)</f>
        <v>170843271.16000009</v>
      </c>
      <c r="AJ21" s="8"/>
    </row>
    <row r="22" spans="1:36" x14ac:dyDescent="0.25">
      <c r="A22" t="s">
        <v>7</v>
      </c>
      <c r="B22" t="s">
        <v>11</v>
      </c>
      <c r="C22" t="s">
        <v>44</v>
      </c>
      <c r="D22" t="s">
        <v>68</v>
      </c>
      <c r="E22">
        <v>3</v>
      </c>
      <c r="F22" s="1">
        <v>2</v>
      </c>
      <c r="G22">
        <v>3145728</v>
      </c>
      <c r="H22">
        <v>233.54599999999999</v>
      </c>
      <c r="K22">
        <v>734673005</v>
      </c>
      <c r="L22" s="2">
        <f t="shared" si="1"/>
        <v>124307401.16000009</v>
      </c>
    </row>
    <row r="23" spans="1:36" x14ac:dyDescent="0.25">
      <c r="A23" t="s">
        <v>7</v>
      </c>
      <c r="B23" t="s">
        <v>11</v>
      </c>
      <c r="C23" t="s">
        <v>44</v>
      </c>
      <c r="D23" t="s">
        <v>68</v>
      </c>
      <c r="E23">
        <v>3</v>
      </c>
      <c r="F23" s="1">
        <v>3</v>
      </c>
      <c r="G23">
        <v>3145728</v>
      </c>
      <c r="H23">
        <v>247.76300000000001</v>
      </c>
      <c r="K23">
        <v>779395103</v>
      </c>
      <c r="L23" s="2">
        <f t="shared" si="1"/>
        <v>169029499.16000009</v>
      </c>
    </row>
    <row r="24" spans="1:36" x14ac:dyDescent="0.25">
      <c r="A24" t="s">
        <v>7</v>
      </c>
      <c r="B24" t="s">
        <v>11</v>
      </c>
      <c r="C24" t="s">
        <v>44</v>
      </c>
      <c r="D24" t="s">
        <v>69</v>
      </c>
      <c r="E24">
        <v>1</v>
      </c>
      <c r="F24" s="1">
        <v>1</v>
      </c>
      <c r="G24">
        <v>3145728</v>
      </c>
      <c r="H24">
        <v>216.65299999999999</v>
      </c>
      <c r="I24" s="1">
        <f>AVERAGE(H24:H26)</f>
        <v>192.47499999999999</v>
      </c>
      <c r="J24" s="1">
        <f>AVERAGE(I24,I27,I30)</f>
        <v>199.11944444444444</v>
      </c>
      <c r="K24">
        <v>681529840</v>
      </c>
      <c r="L24" s="2">
        <f>K24-(G24*J$8)</f>
        <v>71164236.160000086</v>
      </c>
      <c r="M24" s="1">
        <f>AVERAGE(L24:L26)</f>
        <v>-4893094.8399999142</v>
      </c>
      <c r="N24" s="1">
        <f>AVERAGE(M24,M27,M30)</f>
        <v>16009694.826666752</v>
      </c>
    </row>
    <row r="25" spans="1:36" x14ac:dyDescent="0.25">
      <c r="A25" t="s">
        <v>7</v>
      </c>
      <c r="B25" t="s">
        <v>11</v>
      </c>
      <c r="C25" t="s">
        <v>44</v>
      </c>
      <c r="D25" t="s">
        <v>69</v>
      </c>
      <c r="E25">
        <v>1</v>
      </c>
      <c r="F25" s="1">
        <v>2</v>
      </c>
      <c r="G25">
        <v>3145728</v>
      </c>
      <c r="H25">
        <v>174.51300000000001</v>
      </c>
      <c r="K25">
        <v>548968867</v>
      </c>
      <c r="L25" s="2">
        <f>K25-(G25*J$8)</f>
        <v>-61396736.839999914</v>
      </c>
    </row>
    <row r="26" spans="1:36" x14ac:dyDescent="0.25">
      <c r="A26" t="s">
        <v>7</v>
      </c>
      <c r="B26" t="s">
        <v>11</v>
      </c>
      <c r="C26" t="s">
        <v>44</v>
      </c>
      <c r="D26" t="s">
        <v>69</v>
      </c>
      <c r="E26">
        <v>1</v>
      </c>
      <c r="F26" s="1">
        <v>3</v>
      </c>
      <c r="G26">
        <v>3145728</v>
      </c>
      <c r="H26">
        <v>186.25899999999999</v>
      </c>
      <c r="K26">
        <v>585918820</v>
      </c>
      <c r="L26" s="2">
        <f t="shared" si="1"/>
        <v>-24446783.839999914</v>
      </c>
    </row>
    <row r="27" spans="1:36" x14ac:dyDescent="0.25">
      <c r="A27" t="s">
        <v>7</v>
      </c>
      <c r="B27" t="s">
        <v>11</v>
      </c>
      <c r="C27" t="s">
        <v>44</v>
      </c>
      <c r="D27" t="s">
        <v>69</v>
      </c>
      <c r="E27">
        <v>2</v>
      </c>
      <c r="F27" s="1">
        <v>1</v>
      </c>
      <c r="G27">
        <v>3145728</v>
      </c>
      <c r="H27">
        <v>192.364</v>
      </c>
      <c r="I27" s="1">
        <f>AVERAGE(H27:H29)</f>
        <v>196.53533333333334</v>
      </c>
      <c r="K27">
        <v>605126365</v>
      </c>
      <c r="L27" s="2">
        <f t="shared" si="1"/>
        <v>-5239238.8399999142</v>
      </c>
      <c r="M27" s="1">
        <f>AVERAGE(L27:L29)</f>
        <v>7881482.8266667528</v>
      </c>
    </row>
    <row r="28" spans="1:36" x14ac:dyDescent="0.25">
      <c r="A28" t="s">
        <v>7</v>
      </c>
      <c r="B28" t="s">
        <v>11</v>
      </c>
      <c r="C28" t="s">
        <v>44</v>
      </c>
      <c r="D28" t="s">
        <v>69</v>
      </c>
      <c r="E28">
        <v>2</v>
      </c>
      <c r="F28" s="1">
        <v>2</v>
      </c>
      <c r="G28">
        <v>3145728</v>
      </c>
      <c r="H28">
        <v>212.428</v>
      </c>
      <c r="K28">
        <v>668241195</v>
      </c>
      <c r="L28" s="2">
        <f t="shared" si="1"/>
        <v>57875591.160000086</v>
      </c>
    </row>
    <row r="29" spans="1:36" x14ac:dyDescent="0.25">
      <c r="A29" t="s">
        <v>7</v>
      </c>
      <c r="B29" t="s">
        <v>11</v>
      </c>
      <c r="C29" t="s">
        <v>44</v>
      </c>
      <c r="D29" t="s">
        <v>69</v>
      </c>
      <c r="E29">
        <v>2</v>
      </c>
      <c r="F29" s="1">
        <v>3</v>
      </c>
      <c r="G29">
        <v>3145728</v>
      </c>
      <c r="H29">
        <v>184.81399999999999</v>
      </c>
      <c r="K29">
        <v>581373700</v>
      </c>
      <c r="L29" s="2">
        <f t="shared" si="1"/>
        <v>-28991903.839999914</v>
      </c>
    </row>
    <row r="30" spans="1:36" x14ac:dyDescent="0.25">
      <c r="A30" t="s">
        <v>7</v>
      </c>
      <c r="B30" t="s">
        <v>11</v>
      </c>
      <c r="C30" t="s">
        <v>44</v>
      </c>
      <c r="D30" t="s">
        <v>69</v>
      </c>
      <c r="E30">
        <v>3</v>
      </c>
      <c r="F30" s="1">
        <v>1</v>
      </c>
      <c r="G30">
        <v>3145728</v>
      </c>
      <c r="H30">
        <v>194.44499999999999</v>
      </c>
      <c r="I30" s="1">
        <f>AVERAGE(H30:H32)</f>
        <v>208.34799999999998</v>
      </c>
      <c r="K30">
        <v>611671721</v>
      </c>
      <c r="L30" s="2">
        <f t="shared" si="1"/>
        <v>1306117.1600000858</v>
      </c>
      <c r="M30" s="1">
        <f>AVERAGE(L30:L32)</f>
        <v>45040696.493333422</v>
      </c>
    </row>
    <row r="31" spans="1:36" x14ac:dyDescent="0.25">
      <c r="A31" t="s">
        <v>7</v>
      </c>
      <c r="B31" t="s">
        <v>11</v>
      </c>
      <c r="C31" t="s">
        <v>44</v>
      </c>
      <c r="D31" t="s">
        <v>69</v>
      </c>
      <c r="E31">
        <v>3</v>
      </c>
      <c r="F31" s="1">
        <v>2</v>
      </c>
      <c r="G31">
        <v>3145728</v>
      </c>
      <c r="H31">
        <v>230.30500000000001</v>
      </c>
      <c r="K31">
        <v>724476926</v>
      </c>
      <c r="L31" s="2">
        <f t="shared" si="1"/>
        <v>114111322.16000009</v>
      </c>
    </row>
    <row r="32" spans="1:36" x14ac:dyDescent="0.25">
      <c r="A32" t="s">
        <v>7</v>
      </c>
      <c r="B32" t="s">
        <v>11</v>
      </c>
      <c r="C32" t="s">
        <v>44</v>
      </c>
      <c r="D32" t="s">
        <v>69</v>
      </c>
      <c r="E32">
        <v>3</v>
      </c>
      <c r="F32" s="1">
        <v>3</v>
      </c>
      <c r="G32">
        <v>3145728</v>
      </c>
      <c r="H32">
        <v>200.29400000000001</v>
      </c>
      <c r="K32">
        <v>630070254</v>
      </c>
      <c r="L32" s="2">
        <f t="shared" si="1"/>
        <v>19704650.160000086</v>
      </c>
    </row>
    <row r="33" spans="1:21" x14ac:dyDescent="0.25">
      <c r="A33" t="s">
        <v>7</v>
      </c>
      <c r="B33" t="s">
        <v>19</v>
      </c>
      <c r="C33" t="s">
        <v>44</v>
      </c>
      <c r="D33" t="s">
        <v>68</v>
      </c>
      <c r="E33">
        <v>1</v>
      </c>
      <c r="F33" s="1">
        <v>1</v>
      </c>
      <c r="G33">
        <v>3145728</v>
      </c>
      <c r="H33">
        <v>191.77600000000001</v>
      </c>
      <c r="I33" s="1">
        <f>AVERAGE(H33:H35)</f>
        <v>222.10533333333333</v>
      </c>
      <c r="J33" s="1">
        <f>AVERAGE(I33,I36,I39)</f>
        <v>227.42211111111109</v>
      </c>
      <c r="K33">
        <v>603273892</v>
      </c>
      <c r="L33" s="2">
        <f t="shared" si="1"/>
        <v>-7091711.8399999142</v>
      </c>
      <c r="M33" s="1">
        <f>AVERAGE(L33:L35)</f>
        <v>88317368.160000086</v>
      </c>
      <c r="N33" s="1">
        <f>AVERAGE(M33,M36,M39)</f>
        <v>105042922.82666676</v>
      </c>
    </row>
    <row r="34" spans="1:21" x14ac:dyDescent="0.25">
      <c r="A34" t="s">
        <v>7</v>
      </c>
      <c r="B34" t="s">
        <v>19</v>
      </c>
      <c r="C34" t="s">
        <v>44</v>
      </c>
      <c r="D34" t="s">
        <v>68</v>
      </c>
      <c r="E34">
        <v>1</v>
      </c>
      <c r="F34" s="1">
        <v>2</v>
      </c>
      <c r="G34">
        <v>3145728</v>
      </c>
      <c r="H34">
        <v>234.852</v>
      </c>
      <c r="K34">
        <v>738780357</v>
      </c>
      <c r="L34" s="2">
        <f t="shared" si="1"/>
        <v>128414753.16000009</v>
      </c>
    </row>
    <row r="35" spans="1:21" x14ac:dyDescent="0.25">
      <c r="A35" t="s">
        <v>7</v>
      </c>
      <c r="B35" t="s">
        <v>19</v>
      </c>
      <c r="C35" t="s">
        <v>44</v>
      </c>
      <c r="D35" t="s">
        <v>68</v>
      </c>
      <c r="E35">
        <v>1</v>
      </c>
      <c r="F35" s="1">
        <v>3</v>
      </c>
      <c r="G35">
        <v>3145728</v>
      </c>
      <c r="H35">
        <v>239.68799999999999</v>
      </c>
      <c r="K35">
        <v>753994667</v>
      </c>
      <c r="L35" s="2">
        <f t="shared" si="1"/>
        <v>143629063.16000009</v>
      </c>
    </row>
    <row r="36" spans="1:21" x14ac:dyDescent="0.25">
      <c r="A36" t="s">
        <v>7</v>
      </c>
      <c r="B36" t="s">
        <v>19</v>
      </c>
      <c r="C36" t="s">
        <v>44</v>
      </c>
      <c r="D36" t="s">
        <v>68</v>
      </c>
      <c r="E36">
        <v>2</v>
      </c>
      <c r="F36" s="1">
        <v>1</v>
      </c>
      <c r="G36">
        <v>3145728</v>
      </c>
      <c r="H36">
        <v>221.08699999999999</v>
      </c>
      <c r="I36" s="1">
        <f>AVERAGE(H36:H38)</f>
        <v>229.97933333333333</v>
      </c>
      <c r="K36">
        <v>695481036</v>
      </c>
      <c r="L36" s="2">
        <f t="shared" si="1"/>
        <v>85115432.160000086</v>
      </c>
      <c r="M36" s="1">
        <f>AVERAGE(L36:L38)</f>
        <v>113087580.82666676</v>
      </c>
    </row>
    <row r="37" spans="1:21" x14ac:dyDescent="0.25">
      <c r="A37" t="s">
        <v>7</v>
      </c>
      <c r="B37" t="s">
        <v>19</v>
      </c>
      <c r="C37" t="s">
        <v>44</v>
      </c>
      <c r="D37" t="s">
        <v>68</v>
      </c>
      <c r="E37">
        <v>2</v>
      </c>
      <c r="F37" s="1">
        <v>2</v>
      </c>
      <c r="G37">
        <v>3145728</v>
      </c>
      <c r="H37">
        <v>251.62899999999999</v>
      </c>
      <c r="K37">
        <v>791555831</v>
      </c>
      <c r="L37" s="2">
        <f t="shared" si="1"/>
        <v>181190227.16000009</v>
      </c>
      <c r="T37" s="3"/>
      <c r="U37" s="3"/>
    </row>
    <row r="38" spans="1:21" x14ac:dyDescent="0.25">
      <c r="A38" t="s">
        <v>7</v>
      </c>
      <c r="B38" t="s">
        <v>19</v>
      </c>
      <c r="C38" t="s">
        <v>44</v>
      </c>
      <c r="D38" t="s">
        <v>68</v>
      </c>
      <c r="E38">
        <v>2</v>
      </c>
      <c r="F38" s="1">
        <v>3</v>
      </c>
      <c r="G38">
        <v>3145728</v>
      </c>
      <c r="H38">
        <v>217.22200000000001</v>
      </c>
      <c r="K38">
        <v>683322687</v>
      </c>
      <c r="L38" s="2">
        <f t="shared" si="1"/>
        <v>72957083.160000086</v>
      </c>
      <c r="T38" s="3"/>
      <c r="U38" s="3"/>
    </row>
    <row r="39" spans="1:21" x14ac:dyDescent="0.25">
      <c r="A39" t="s">
        <v>7</v>
      </c>
      <c r="B39" t="s">
        <v>19</v>
      </c>
      <c r="C39" t="s">
        <v>44</v>
      </c>
      <c r="D39" t="s">
        <v>68</v>
      </c>
      <c r="E39">
        <v>3</v>
      </c>
      <c r="F39" s="1">
        <v>1</v>
      </c>
      <c r="G39">
        <v>3145728</v>
      </c>
      <c r="H39">
        <v>250.72499999999999</v>
      </c>
      <c r="I39" s="1">
        <f>AVERAGE(H39:H41)</f>
        <v>230.18166666666664</v>
      </c>
      <c r="K39">
        <v>788713685</v>
      </c>
      <c r="L39" s="2">
        <f t="shared" si="1"/>
        <v>178348081.16000009</v>
      </c>
      <c r="M39" s="1">
        <f>AVERAGE(L39:L41)</f>
        <v>113723819.49333341</v>
      </c>
      <c r="T39" s="3"/>
      <c r="U39" s="3"/>
    </row>
    <row r="40" spans="1:21" x14ac:dyDescent="0.25">
      <c r="A40" t="s">
        <v>7</v>
      </c>
      <c r="B40" t="s">
        <v>19</v>
      </c>
      <c r="C40" t="s">
        <v>44</v>
      </c>
      <c r="D40" t="s">
        <v>68</v>
      </c>
      <c r="E40">
        <v>3</v>
      </c>
      <c r="F40" s="1">
        <v>2</v>
      </c>
      <c r="G40">
        <v>3145728</v>
      </c>
      <c r="H40">
        <v>205.67</v>
      </c>
      <c r="K40">
        <v>646981737</v>
      </c>
      <c r="L40" s="2">
        <f t="shared" si="1"/>
        <v>36616133.160000086</v>
      </c>
      <c r="T40" s="3"/>
      <c r="U40" s="3"/>
    </row>
    <row r="41" spans="1:21" x14ac:dyDescent="0.25">
      <c r="A41" t="s">
        <v>7</v>
      </c>
      <c r="B41" t="s">
        <v>19</v>
      </c>
      <c r="C41" t="s">
        <v>44</v>
      </c>
      <c r="D41" t="s">
        <v>68</v>
      </c>
      <c r="E41">
        <v>3</v>
      </c>
      <c r="F41" s="1">
        <v>3</v>
      </c>
      <c r="G41">
        <v>3145728</v>
      </c>
      <c r="H41">
        <v>234.15</v>
      </c>
      <c r="K41">
        <v>736572848</v>
      </c>
      <c r="L41" s="2">
        <f t="shared" si="1"/>
        <v>126207244.16000009</v>
      </c>
      <c r="T41" s="3"/>
      <c r="U41" s="3"/>
    </row>
    <row r="42" spans="1:21" x14ac:dyDescent="0.25">
      <c r="A42" t="s">
        <v>7</v>
      </c>
      <c r="B42" t="s">
        <v>19</v>
      </c>
      <c r="C42" t="s">
        <v>44</v>
      </c>
      <c r="D42" t="s">
        <v>69</v>
      </c>
      <c r="E42">
        <v>1</v>
      </c>
      <c r="F42" s="1">
        <v>1</v>
      </c>
      <c r="G42">
        <v>3145728</v>
      </c>
      <c r="H42">
        <v>255.947</v>
      </c>
      <c r="I42" s="1">
        <f>AVERAGE(H42:H44)</f>
        <v>287.69333333333333</v>
      </c>
      <c r="J42" s="1">
        <f>AVERAGE(I42,I45,I48)</f>
        <v>298.78577777777781</v>
      </c>
      <c r="K42">
        <v>805139633</v>
      </c>
      <c r="L42" s="2">
        <f t="shared" si="1"/>
        <v>194774029.16000009</v>
      </c>
      <c r="M42" s="1">
        <f>AVERAGE(L42:L44)</f>
        <v>294639368.16000009</v>
      </c>
      <c r="N42" s="1">
        <f>AVERAGE(M42,M45,M48)</f>
        <v>329532992.4933334</v>
      </c>
      <c r="T42" s="3"/>
      <c r="U42" s="3"/>
    </row>
    <row r="43" spans="1:21" x14ac:dyDescent="0.25">
      <c r="A43" t="s">
        <v>7</v>
      </c>
      <c r="B43" t="s">
        <v>19</v>
      </c>
      <c r="C43" t="s">
        <v>44</v>
      </c>
      <c r="D43" t="s">
        <v>69</v>
      </c>
      <c r="E43">
        <v>1</v>
      </c>
      <c r="F43" s="1">
        <v>2</v>
      </c>
      <c r="G43">
        <v>3145728</v>
      </c>
      <c r="H43">
        <v>305.971</v>
      </c>
      <c r="K43">
        <v>962501296</v>
      </c>
      <c r="L43" s="2">
        <f t="shared" si="1"/>
        <v>352135692.16000009</v>
      </c>
    </row>
    <row r="44" spans="1:21" x14ac:dyDescent="0.25">
      <c r="A44" t="s">
        <v>7</v>
      </c>
      <c r="B44" t="s">
        <v>19</v>
      </c>
      <c r="C44" t="s">
        <v>44</v>
      </c>
      <c r="D44" t="s">
        <v>69</v>
      </c>
      <c r="E44">
        <v>1</v>
      </c>
      <c r="F44" s="1">
        <v>3</v>
      </c>
      <c r="G44">
        <v>3145728</v>
      </c>
      <c r="H44">
        <v>301.16199999999998</v>
      </c>
      <c r="K44">
        <v>947373987</v>
      </c>
      <c r="L44" s="2">
        <f t="shared" si="1"/>
        <v>337008383.16000009</v>
      </c>
    </row>
    <row r="45" spans="1:21" x14ac:dyDescent="0.25">
      <c r="A45" t="s">
        <v>7</v>
      </c>
      <c r="B45" t="s">
        <v>19</v>
      </c>
      <c r="C45" t="s">
        <v>44</v>
      </c>
      <c r="D45" t="s">
        <v>69</v>
      </c>
      <c r="E45">
        <v>2</v>
      </c>
      <c r="F45" s="1">
        <v>1</v>
      </c>
      <c r="G45">
        <v>3145728</v>
      </c>
      <c r="H45">
        <v>313.04500000000002</v>
      </c>
      <c r="I45" s="1">
        <f>AVERAGE(H45:H47)</f>
        <v>293.25466666666665</v>
      </c>
      <c r="K45">
        <v>984753809</v>
      </c>
      <c r="L45" s="2">
        <f t="shared" si="1"/>
        <v>374388205.16000009</v>
      </c>
      <c r="M45" s="1">
        <f>AVERAGE(L45:L47)</f>
        <v>312133450.16000009</v>
      </c>
    </row>
    <row r="46" spans="1:21" x14ac:dyDescent="0.25">
      <c r="A46" t="s">
        <v>7</v>
      </c>
      <c r="B46" t="s">
        <v>19</v>
      </c>
      <c r="C46" t="s">
        <v>44</v>
      </c>
      <c r="D46" t="s">
        <v>69</v>
      </c>
      <c r="E46">
        <v>2</v>
      </c>
      <c r="F46" s="1">
        <v>2</v>
      </c>
      <c r="G46">
        <v>3145728</v>
      </c>
      <c r="H46">
        <v>318.33800000000002</v>
      </c>
      <c r="K46">
        <v>1001404864</v>
      </c>
      <c r="L46" s="2">
        <f t="shared" si="1"/>
        <v>391039260.16000009</v>
      </c>
    </row>
    <row r="47" spans="1:21" x14ac:dyDescent="0.25">
      <c r="A47" t="s">
        <v>7</v>
      </c>
      <c r="B47" t="s">
        <v>19</v>
      </c>
      <c r="C47" t="s">
        <v>44</v>
      </c>
      <c r="D47" t="s">
        <v>69</v>
      </c>
      <c r="E47">
        <v>2</v>
      </c>
      <c r="F47" s="1">
        <v>3</v>
      </c>
      <c r="G47">
        <v>3145728</v>
      </c>
      <c r="H47">
        <v>248.381</v>
      </c>
      <c r="K47">
        <v>781338489</v>
      </c>
      <c r="L47" s="2">
        <f t="shared" si="1"/>
        <v>170972885.16000009</v>
      </c>
    </row>
    <row r="48" spans="1:21" x14ac:dyDescent="0.25">
      <c r="A48" t="s">
        <v>7</v>
      </c>
      <c r="B48" t="s">
        <v>19</v>
      </c>
      <c r="C48" t="s">
        <v>44</v>
      </c>
      <c r="D48" t="s">
        <v>69</v>
      </c>
      <c r="E48">
        <v>3</v>
      </c>
      <c r="F48" s="1">
        <v>1</v>
      </c>
      <c r="G48">
        <v>3145728</v>
      </c>
      <c r="H48">
        <v>311.35300000000001</v>
      </c>
      <c r="I48" s="1">
        <f>AVERAGE(H48:H50)</f>
        <v>315.40933333333334</v>
      </c>
      <c r="K48">
        <v>979430388</v>
      </c>
      <c r="L48" s="2">
        <f t="shared" si="1"/>
        <v>369064784.16000009</v>
      </c>
      <c r="M48" s="1">
        <f>AVERAGE(L48:L50)</f>
        <v>381826159.16000009</v>
      </c>
    </row>
    <row r="49" spans="1:14" x14ac:dyDescent="0.25">
      <c r="A49" t="s">
        <v>7</v>
      </c>
      <c r="B49" t="s">
        <v>19</v>
      </c>
      <c r="C49" t="s">
        <v>44</v>
      </c>
      <c r="D49" t="s">
        <v>69</v>
      </c>
      <c r="E49">
        <v>3</v>
      </c>
      <c r="F49" s="1">
        <v>2</v>
      </c>
      <c r="G49">
        <v>3145728</v>
      </c>
      <c r="H49">
        <v>332.42399999999998</v>
      </c>
      <c r="K49">
        <v>1045716922</v>
      </c>
      <c r="L49" s="2">
        <f t="shared" si="1"/>
        <v>435351318.16000009</v>
      </c>
    </row>
    <row r="50" spans="1:14" x14ac:dyDescent="0.25">
      <c r="A50" t="s">
        <v>7</v>
      </c>
      <c r="B50" t="s">
        <v>19</v>
      </c>
      <c r="C50" t="s">
        <v>44</v>
      </c>
      <c r="D50" t="s">
        <v>69</v>
      </c>
      <c r="E50">
        <v>3</v>
      </c>
      <c r="F50" s="1">
        <v>3</v>
      </c>
      <c r="G50">
        <v>3145728</v>
      </c>
      <c r="H50">
        <v>302.45100000000002</v>
      </c>
      <c r="K50">
        <v>951427979</v>
      </c>
      <c r="L50" s="2">
        <f t="shared" si="1"/>
        <v>341062375.16000009</v>
      </c>
    </row>
    <row r="51" spans="1:14" x14ac:dyDescent="0.25">
      <c r="A51" t="s">
        <v>7</v>
      </c>
      <c r="B51" t="s">
        <v>19</v>
      </c>
      <c r="C51" t="s">
        <v>44</v>
      </c>
      <c r="D51" t="s">
        <v>70</v>
      </c>
      <c r="E51">
        <v>1</v>
      </c>
      <c r="F51" s="1">
        <v>1</v>
      </c>
      <c r="G51">
        <v>3145728</v>
      </c>
      <c r="H51">
        <v>249.85499999999999</v>
      </c>
      <c r="I51" s="1">
        <f>AVERAGE(H51:H53)</f>
        <v>247.67733333333334</v>
      </c>
      <c r="J51" s="1">
        <f>AVERAGE(I51,I54,I57)</f>
        <v>244.83631111111109</v>
      </c>
      <c r="K51">
        <v>785977393</v>
      </c>
      <c r="L51" s="2">
        <f t="shared" si="1"/>
        <v>175611789.16000009</v>
      </c>
      <c r="M51" s="1">
        <f>AVERAGE(L51:L53)</f>
        <v>168760488.16000009</v>
      </c>
      <c r="N51" s="1">
        <f>AVERAGE(M51,M54,M57)</f>
        <v>148550663.16000009</v>
      </c>
    </row>
    <row r="52" spans="1:14" x14ac:dyDescent="0.25">
      <c r="A52" t="s">
        <v>7</v>
      </c>
      <c r="B52" t="s">
        <v>19</v>
      </c>
      <c r="C52" t="s">
        <v>44</v>
      </c>
      <c r="D52" t="s">
        <v>70</v>
      </c>
      <c r="E52">
        <v>1</v>
      </c>
      <c r="F52" s="1">
        <v>2</v>
      </c>
      <c r="G52">
        <v>3145728</v>
      </c>
      <c r="H52">
        <v>260.38</v>
      </c>
      <c r="K52">
        <v>819085560</v>
      </c>
      <c r="L52" s="2">
        <f t="shared" si="1"/>
        <v>208719956.16000009</v>
      </c>
    </row>
    <row r="53" spans="1:14" x14ac:dyDescent="0.25">
      <c r="A53" t="s">
        <v>7</v>
      </c>
      <c r="B53" t="s">
        <v>19</v>
      </c>
      <c r="C53" t="s">
        <v>44</v>
      </c>
      <c r="D53" t="s">
        <v>70</v>
      </c>
      <c r="E53">
        <v>1</v>
      </c>
      <c r="F53" s="1">
        <v>3</v>
      </c>
      <c r="G53">
        <v>3145728</v>
      </c>
      <c r="H53">
        <v>232.797</v>
      </c>
      <c r="K53">
        <v>732315323</v>
      </c>
      <c r="L53" s="2">
        <f t="shared" si="1"/>
        <v>121949719.16000009</v>
      </c>
    </row>
    <row r="54" spans="1:14" x14ac:dyDescent="0.25">
      <c r="A54" t="s">
        <v>7</v>
      </c>
      <c r="B54" t="s">
        <v>19</v>
      </c>
      <c r="C54" t="s">
        <v>44</v>
      </c>
      <c r="D54" t="s">
        <v>70</v>
      </c>
      <c r="E54">
        <v>2</v>
      </c>
      <c r="F54" s="1">
        <v>1</v>
      </c>
      <c r="G54">
        <v>3145728</v>
      </c>
      <c r="H54">
        <v>191.285</v>
      </c>
      <c r="I54" s="1">
        <f>AVERAGE(H52:H56)</f>
        <v>230.46259999999998</v>
      </c>
      <c r="K54">
        <v>601731225</v>
      </c>
      <c r="L54" s="2">
        <f t="shared" si="1"/>
        <v>-8634378.8399999142</v>
      </c>
      <c r="M54" s="1">
        <f>AVERAGE(L54:L56)</f>
        <v>80789044.826666757</v>
      </c>
    </row>
    <row r="55" spans="1:14" x14ac:dyDescent="0.25">
      <c r="A55" t="s">
        <v>7</v>
      </c>
      <c r="B55" t="s">
        <v>19</v>
      </c>
      <c r="C55" t="s">
        <v>44</v>
      </c>
      <c r="D55" t="s">
        <v>70</v>
      </c>
      <c r="E55">
        <v>2</v>
      </c>
      <c r="F55" s="1">
        <v>2</v>
      </c>
      <c r="G55">
        <v>3145728</v>
      </c>
      <c r="H55">
        <v>213.27</v>
      </c>
      <c r="K55">
        <v>670890420</v>
      </c>
      <c r="L55" s="2">
        <f t="shared" si="1"/>
        <v>60524816.160000086</v>
      </c>
    </row>
    <row r="56" spans="1:14" x14ac:dyDescent="0.25">
      <c r="A56" t="s">
        <v>7</v>
      </c>
      <c r="B56" t="s">
        <v>19</v>
      </c>
      <c r="C56" t="s">
        <v>44</v>
      </c>
      <c r="D56" t="s">
        <v>70</v>
      </c>
      <c r="E56">
        <v>2</v>
      </c>
      <c r="F56" s="1">
        <v>3</v>
      </c>
      <c r="G56">
        <v>3145728</v>
      </c>
      <c r="H56">
        <v>254.58099999999999</v>
      </c>
      <c r="K56">
        <v>800842301</v>
      </c>
      <c r="L56" s="2">
        <f t="shared" si="1"/>
        <v>190476697.16000009</v>
      </c>
    </row>
    <row r="57" spans="1:14" x14ac:dyDescent="0.25">
      <c r="A57" t="s">
        <v>7</v>
      </c>
      <c r="B57" t="s">
        <v>19</v>
      </c>
      <c r="C57" t="s">
        <v>44</v>
      </c>
      <c r="D57" t="s">
        <v>70</v>
      </c>
      <c r="E57" s="1">
        <v>3</v>
      </c>
      <c r="F57" s="1">
        <v>1</v>
      </c>
      <c r="G57">
        <v>3145728</v>
      </c>
      <c r="H57">
        <v>262.46899999999999</v>
      </c>
      <c r="I57" s="1">
        <f>AVERAGE(H57:H59)</f>
        <v>256.36899999999997</v>
      </c>
      <c r="K57">
        <v>825655955</v>
      </c>
      <c r="L57" s="2">
        <f t="shared" si="1"/>
        <v>215290351.16000009</v>
      </c>
      <c r="M57" s="1">
        <f>AVERAGE(L57:L59)</f>
        <v>196102456.49333343</v>
      </c>
    </row>
    <row r="58" spans="1:14" x14ac:dyDescent="0.25">
      <c r="A58" t="s">
        <v>7</v>
      </c>
      <c r="B58" t="s">
        <v>19</v>
      </c>
      <c r="C58" t="s">
        <v>44</v>
      </c>
      <c r="D58" t="s">
        <v>70</v>
      </c>
      <c r="E58" s="1">
        <v>3</v>
      </c>
      <c r="F58" s="1">
        <v>2</v>
      </c>
      <c r="G58">
        <v>3145728</v>
      </c>
      <c r="H58">
        <v>260.93700000000001</v>
      </c>
      <c r="K58">
        <v>820838363</v>
      </c>
      <c r="L58" s="2">
        <f t="shared" si="1"/>
        <v>210472759.16000009</v>
      </c>
    </row>
    <row r="59" spans="1:14" x14ac:dyDescent="0.25">
      <c r="A59" t="s">
        <v>7</v>
      </c>
      <c r="B59" t="s">
        <v>19</v>
      </c>
      <c r="C59" t="s">
        <v>44</v>
      </c>
      <c r="D59" t="s">
        <v>70</v>
      </c>
      <c r="E59" s="1">
        <v>3</v>
      </c>
      <c r="F59" s="1">
        <v>3</v>
      </c>
      <c r="G59">
        <v>3145728</v>
      </c>
      <c r="H59">
        <v>245.70099999999999</v>
      </c>
      <c r="K59">
        <v>772909863</v>
      </c>
      <c r="L59" s="2">
        <f t="shared" si="1"/>
        <v>162544259.16000009</v>
      </c>
    </row>
    <row r="60" spans="1:14" x14ac:dyDescent="0.25">
      <c r="L60" s="2"/>
    </row>
    <row r="61" spans="1:14" x14ac:dyDescent="0.25">
      <c r="L61" s="2"/>
    </row>
    <row r="62" spans="1:14" x14ac:dyDescent="0.25">
      <c r="L62" s="2"/>
    </row>
    <row r="63" spans="1:14" x14ac:dyDescent="0.25">
      <c r="L63" s="4"/>
    </row>
    <row r="64" spans="1:14" x14ac:dyDescent="0.25">
      <c r="L64" s="2"/>
    </row>
    <row r="65" spans="12:12" x14ac:dyDescent="0.25">
      <c r="L65" s="2"/>
    </row>
    <row r="66" spans="12:12" x14ac:dyDescent="0.25">
      <c r="L66" s="2"/>
    </row>
    <row r="67" spans="12:12" x14ac:dyDescent="0.25">
      <c r="L67" s="2"/>
    </row>
    <row r="68" spans="12:12" x14ac:dyDescent="0.25">
      <c r="L68" s="2"/>
    </row>
    <row r="69" spans="12:12" x14ac:dyDescent="0.25">
      <c r="L69" s="2"/>
    </row>
    <row r="70" spans="12:12" x14ac:dyDescent="0.25">
      <c r="L70" s="4"/>
    </row>
    <row r="71" spans="12:12" x14ac:dyDescent="0.25">
      <c r="L71" s="4"/>
    </row>
    <row r="96" spans="22:22" x14ac:dyDescent="0.25">
      <c r="V96" s="2"/>
    </row>
  </sheetData>
  <mergeCells count="8">
    <mergeCell ref="O1:O6"/>
    <mergeCell ref="P6:S6"/>
    <mergeCell ref="I1:I6"/>
    <mergeCell ref="J1:J6"/>
    <mergeCell ref="K1:K6"/>
    <mergeCell ref="L1:L6"/>
    <mergeCell ref="M1:M6"/>
    <mergeCell ref="N1:N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77"/>
  <sheetViews>
    <sheetView zoomScale="60" zoomScaleNormal="60" workbookViewId="0">
      <selection activeCell="U7" sqref="U1:AY1048576"/>
    </sheetView>
  </sheetViews>
  <sheetFormatPr defaultColWidth="9.140625" defaultRowHeight="15" x14ac:dyDescent="0.25"/>
  <cols>
    <col min="1" max="1" width="5.85546875" style="1" bestFit="1" customWidth="1"/>
    <col min="2" max="2" width="21.5703125" style="1" bestFit="1" customWidth="1"/>
    <col min="3" max="3" width="11.28515625" style="1" bestFit="1" customWidth="1"/>
    <col min="4" max="4" width="11.140625" style="1" bestFit="1" customWidth="1"/>
    <col min="5" max="5" width="11.140625" style="1" customWidth="1"/>
    <col min="6" max="6" width="10.85546875" style="1" bestFit="1" customWidth="1"/>
    <col min="7" max="7" width="9.42578125" style="1" bestFit="1" customWidth="1"/>
    <col min="8" max="8" width="14.85546875" style="1" bestFit="1" customWidth="1"/>
    <col min="9" max="9" width="27.5703125" style="1" bestFit="1" customWidth="1"/>
    <col min="10" max="11" width="19.42578125" style="1" customWidth="1"/>
    <col min="12" max="12" width="16.28515625" style="1" customWidth="1"/>
    <col min="13" max="13" width="16.140625" style="1" customWidth="1"/>
    <col min="14" max="16" width="13.28515625" style="1" customWidth="1"/>
    <col min="17" max="17" width="14" style="1" bestFit="1" customWidth="1"/>
    <col min="18" max="18" width="37.28515625" style="5" customWidth="1"/>
    <col min="19" max="19" width="16.28515625" style="1" customWidth="1"/>
    <col min="20" max="20" width="13.28515625" style="1" bestFit="1" customWidth="1"/>
    <col min="21" max="16384" width="9.140625" style="1"/>
  </cols>
  <sheetData>
    <row r="1" spans="1:20" x14ac:dyDescent="0.25">
      <c r="I1" s="7" t="s">
        <v>27</v>
      </c>
      <c r="J1" s="16" t="s">
        <v>22</v>
      </c>
      <c r="K1" s="16" t="s">
        <v>23</v>
      </c>
      <c r="L1" s="16" t="s">
        <v>24</v>
      </c>
      <c r="M1" s="17" t="s">
        <v>25</v>
      </c>
      <c r="N1" s="16" t="s">
        <v>22</v>
      </c>
      <c r="O1" s="16" t="s">
        <v>23</v>
      </c>
      <c r="P1" s="8"/>
    </row>
    <row r="2" spans="1:20" x14ac:dyDescent="0.25">
      <c r="J2" s="16"/>
      <c r="K2" s="16"/>
      <c r="L2" s="16"/>
      <c r="M2" s="17"/>
      <c r="N2" s="16"/>
      <c r="O2" s="16"/>
    </row>
    <row r="3" spans="1:20" x14ac:dyDescent="0.25">
      <c r="J3" s="16"/>
      <c r="K3" s="16"/>
      <c r="L3" s="16"/>
      <c r="M3" s="17"/>
      <c r="N3" s="16"/>
      <c r="O3" s="16"/>
    </row>
    <row r="4" spans="1:20" x14ac:dyDescent="0.25">
      <c r="J4" s="16"/>
      <c r="K4" s="16"/>
      <c r="L4" s="16"/>
      <c r="M4" s="17"/>
      <c r="N4" s="16"/>
      <c r="O4" s="16"/>
    </row>
    <row r="5" spans="1:20" x14ac:dyDescent="0.25">
      <c r="J5" s="16"/>
      <c r="K5" s="16"/>
      <c r="L5" s="16"/>
      <c r="M5" s="17"/>
      <c r="N5" s="16"/>
      <c r="O5" s="16"/>
    </row>
    <row r="6" spans="1:20" x14ac:dyDescent="0.25">
      <c r="J6" s="16"/>
      <c r="K6" s="16"/>
      <c r="L6" s="16"/>
      <c r="M6" s="17"/>
      <c r="N6" s="16"/>
      <c r="O6" s="16"/>
    </row>
    <row r="7" spans="1:20" ht="60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31</v>
      </c>
      <c r="F7" s="1" t="s">
        <v>3</v>
      </c>
      <c r="G7" s="1" t="s">
        <v>4</v>
      </c>
      <c r="H7" s="1" t="s">
        <v>20</v>
      </c>
      <c r="I7" s="3" t="s">
        <v>21</v>
      </c>
      <c r="J7" s="3" t="s">
        <v>13</v>
      </c>
      <c r="K7" s="3" t="s">
        <v>14</v>
      </c>
      <c r="L7" s="3" t="s">
        <v>5</v>
      </c>
      <c r="M7" s="8" t="s">
        <v>26</v>
      </c>
      <c r="N7" s="8" t="s">
        <v>15</v>
      </c>
      <c r="O7" s="8" t="s">
        <v>16</v>
      </c>
    </row>
    <row r="8" spans="1:20" x14ac:dyDescent="0.25">
      <c r="A8" s="1" t="s">
        <v>7</v>
      </c>
      <c r="B8" s="1" t="s">
        <v>19</v>
      </c>
      <c r="C8" s="1" t="s">
        <v>28</v>
      </c>
      <c r="D8" s="1" t="s">
        <v>8</v>
      </c>
      <c r="E8" s="1" t="s">
        <v>32</v>
      </c>
      <c r="F8" s="1">
        <v>1</v>
      </c>
      <c r="G8" s="1">
        <v>1</v>
      </c>
      <c r="H8" s="1">
        <v>2408186</v>
      </c>
      <c r="I8" s="1">
        <v>2186.0479999999998</v>
      </c>
      <c r="J8" s="1">
        <f>AVERAGE(I8:I10)</f>
        <v>2382.1333333333332</v>
      </c>
      <c r="K8" s="1">
        <f>AVERAGE(J8,J11)</f>
        <v>2291.3441666666668</v>
      </c>
      <c r="L8" s="1">
        <v>5264410562</v>
      </c>
      <c r="M8" s="2">
        <f t="shared" ref="M8:M37" si="0">L8-(H8*K$38)</f>
        <v>4079544920.3883333</v>
      </c>
      <c r="N8" s="1">
        <f>AVERAGE(M8:M10)</f>
        <v>3901416915.6902776</v>
      </c>
      <c r="O8" s="1">
        <f>AVERAGE(N8,N11)</f>
        <v>3529914766.0859718</v>
      </c>
    </row>
    <row r="9" spans="1:20" x14ac:dyDescent="0.25">
      <c r="A9" s="1" t="s">
        <v>7</v>
      </c>
      <c r="B9" s="1" t="s">
        <v>19</v>
      </c>
      <c r="C9" s="1" t="s">
        <v>28</v>
      </c>
      <c r="D9" s="1" t="s">
        <v>8</v>
      </c>
      <c r="E9" s="1" t="s">
        <v>32</v>
      </c>
      <c r="F9" s="1">
        <v>1</v>
      </c>
      <c r="G9" s="1">
        <v>2</v>
      </c>
      <c r="H9" s="1">
        <v>1993291</v>
      </c>
      <c r="I9" s="1">
        <v>2139.922</v>
      </c>
      <c r="L9" s="1">
        <v>4265487184</v>
      </c>
      <c r="M9" s="2">
        <f t="shared" si="0"/>
        <v>3284756451.5591664</v>
      </c>
    </row>
    <row r="10" spans="1:20" x14ac:dyDescent="0.25">
      <c r="A10" s="1" t="s">
        <v>7</v>
      </c>
      <c r="B10" s="1" t="s">
        <v>19</v>
      </c>
      <c r="C10" s="1" t="s">
        <v>28</v>
      </c>
      <c r="D10" s="1" t="s">
        <v>8</v>
      </c>
      <c r="E10" s="1" t="s">
        <v>32</v>
      </c>
      <c r="F10" s="1">
        <v>1</v>
      </c>
      <c r="G10" s="1">
        <v>3</v>
      </c>
      <c r="H10" s="1">
        <v>1863908</v>
      </c>
      <c r="I10" s="1">
        <v>2820.43</v>
      </c>
      <c r="L10" s="1">
        <v>5257021623</v>
      </c>
      <c r="M10" s="2">
        <f t="shared" si="0"/>
        <v>4339949375.123333</v>
      </c>
    </row>
    <row r="11" spans="1:20" x14ac:dyDescent="0.25">
      <c r="A11" s="1" t="s">
        <v>7</v>
      </c>
      <c r="B11" s="1" t="s">
        <v>19</v>
      </c>
      <c r="C11" s="1" t="s">
        <v>28</v>
      </c>
      <c r="D11" s="1" t="s">
        <v>8</v>
      </c>
      <c r="E11" s="1" t="s">
        <v>32</v>
      </c>
      <c r="F11" s="1">
        <v>2</v>
      </c>
      <c r="G11" s="1">
        <v>1</v>
      </c>
      <c r="H11" s="1">
        <v>2085833</v>
      </c>
      <c r="I11" s="1">
        <v>2210.6019999999999</v>
      </c>
      <c r="J11" s="1">
        <f>AVERAGE(I11:I13)</f>
        <v>2200.5549999999998</v>
      </c>
      <c r="L11" s="1">
        <v>4610946652</v>
      </c>
      <c r="M11" s="2">
        <f t="shared" si="0"/>
        <v>3584683790.310833</v>
      </c>
      <c r="N11" s="1">
        <f>AVERAGE(M11:M13)</f>
        <v>3158412616.4816666</v>
      </c>
    </row>
    <row r="12" spans="1:20" x14ac:dyDescent="0.25">
      <c r="A12" s="1" t="s">
        <v>7</v>
      </c>
      <c r="B12" s="1" t="s">
        <v>19</v>
      </c>
      <c r="C12" s="1" t="s">
        <v>28</v>
      </c>
      <c r="D12" s="1" t="s">
        <v>8</v>
      </c>
      <c r="E12" s="1" t="s">
        <v>32</v>
      </c>
      <c r="F12" s="1">
        <v>2</v>
      </c>
      <c r="G12" s="1">
        <v>2</v>
      </c>
      <c r="H12" s="1">
        <v>2019136</v>
      </c>
      <c r="I12" s="1">
        <v>2064.3409999999999</v>
      </c>
      <c r="L12" s="1">
        <v>4168186004</v>
      </c>
      <c r="M12" s="2">
        <f t="shared" si="0"/>
        <v>3174739122.3466663</v>
      </c>
    </row>
    <row r="13" spans="1:20" ht="30" x14ac:dyDescent="0.25">
      <c r="A13" s="1" t="s">
        <v>7</v>
      </c>
      <c r="B13" s="1" t="s">
        <v>19</v>
      </c>
      <c r="C13" s="1" t="s">
        <v>28</v>
      </c>
      <c r="D13" s="1" t="s">
        <v>8</v>
      </c>
      <c r="E13" s="1" t="s">
        <v>32</v>
      </c>
      <c r="F13" s="1">
        <v>2</v>
      </c>
      <c r="G13" s="1">
        <v>3</v>
      </c>
      <c r="H13" s="1">
        <v>1480245</v>
      </c>
      <c r="I13" s="1">
        <v>2326.7220000000002</v>
      </c>
      <c r="L13" s="1">
        <v>3444118914</v>
      </c>
      <c r="M13" s="2">
        <f t="shared" si="0"/>
        <v>2715814936.7874999</v>
      </c>
      <c r="Q13" s="1" t="s">
        <v>0</v>
      </c>
      <c r="R13" s="9" t="s">
        <v>16</v>
      </c>
      <c r="S13" s="8" t="s">
        <v>17</v>
      </c>
      <c r="T13" s="8" t="s">
        <v>18</v>
      </c>
    </row>
    <row r="14" spans="1:20" x14ac:dyDescent="0.25">
      <c r="A14" s="1" t="s">
        <v>7</v>
      </c>
      <c r="B14" s="1" t="s">
        <v>19</v>
      </c>
      <c r="C14" s="1" t="s">
        <v>28</v>
      </c>
      <c r="D14" s="1" t="s">
        <v>30</v>
      </c>
      <c r="E14" s="1" t="s">
        <v>32</v>
      </c>
      <c r="F14" s="1">
        <v>1</v>
      </c>
      <c r="G14" s="1">
        <v>1</v>
      </c>
      <c r="H14" s="1">
        <v>1533004</v>
      </c>
      <c r="I14" s="1">
        <v>1818.4490000000001</v>
      </c>
      <c r="J14" s="1">
        <f>AVERAGE(I14:I16)</f>
        <v>2198.4349999999999</v>
      </c>
      <c r="K14" s="1">
        <f>AVERAGE(J14,J17)</f>
        <v>2125.4478333333332</v>
      </c>
      <c r="L14" s="1">
        <v>2787689567</v>
      </c>
      <c r="M14" s="2">
        <f t="shared" si="0"/>
        <v>2033427326.4366665</v>
      </c>
      <c r="N14" s="1">
        <f>AVERAGE(M14:M16)</f>
        <v>2242946350.5027776</v>
      </c>
      <c r="O14" s="1">
        <f>AVERAGE(N14,N17)</f>
        <v>2294130519.4758329</v>
      </c>
      <c r="S14" s="5"/>
    </row>
    <row r="15" spans="1:20" x14ac:dyDescent="0.25">
      <c r="A15" s="1" t="s">
        <v>7</v>
      </c>
      <c r="B15" s="1" t="s">
        <v>19</v>
      </c>
      <c r="C15" s="1" t="s">
        <v>28</v>
      </c>
      <c r="D15" s="1" t="s">
        <v>30</v>
      </c>
      <c r="E15" s="1" t="s">
        <v>32</v>
      </c>
      <c r="F15" s="1">
        <v>1</v>
      </c>
      <c r="G15" s="1">
        <v>2</v>
      </c>
      <c r="H15" s="1">
        <v>1280811</v>
      </c>
      <c r="I15" s="1">
        <v>2289.174</v>
      </c>
      <c r="L15" s="1">
        <v>2931999016</v>
      </c>
      <c r="M15" s="2">
        <f t="shared" si="0"/>
        <v>2301819724.4924998</v>
      </c>
      <c r="Q15" s="1" t="s">
        <v>36</v>
      </c>
      <c r="R15" s="5">
        <v>1011925618.1318054</v>
      </c>
      <c r="S15" s="5">
        <f>AVERAGE(R15:R16)</f>
        <v>1023892859.5021527</v>
      </c>
    </row>
    <row r="16" spans="1:20" x14ac:dyDescent="0.25">
      <c r="A16" s="1" t="s">
        <v>7</v>
      </c>
      <c r="B16" s="1" t="s">
        <v>19</v>
      </c>
      <c r="C16" s="1" t="s">
        <v>28</v>
      </c>
      <c r="D16" s="1" t="s">
        <v>30</v>
      </c>
      <c r="E16" s="1" t="s">
        <v>32</v>
      </c>
      <c r="F16" s="1">
        <v>1</v>
      </c>
      <c r="G16" s="1">
        <v>3</v>
      </c>
      <c r="H16" s="1">
        <v>1199395</v>
      </c>
      <c r="I16" s="1">
        <v>2487.6819999999998</v>
      </c>
      <c r="L16" s="1">
        <v>2983713331</v>
      </c>
      <c r="M16" s="2">
        <f t="shared" si="0"/>
        <v>2393592000.5791664</v>
      </c>
      <c r="Q16" s="1" t="s">
        <v>37</v>
      </c>
      <c r="R16" s="5">
        <v>1035860100.8724999</v>
      </c>
      <c r="T16" s="10">
        <f>S18/S15</f>
        <v>3.0684414283880685</v>
      </c>
    </row>
    <row r="17" spans="1:20" x14ac:dyDescent="0.25">
      <c r="A17" s="1" t="s">
        <v>7</v>
      </c>
      <c r="B17" s="1" t="s">
        <v>19</v>
      </c>
      <c r="C17" s="1" t="s">
        <v>28</v>
      </c>
      <c r="D17" s="1" t="s">
        <v>30</v>
      </c>
      <c r="E17" s="1" t="s">
        <v>32</v>
      </c>
      <c r="F17" s="1">
        <v>2</v>
      </c>
      <c r="G17" s="1">
        <v>1</v>
      </c>
      <c r="H17" s="1">
        <v>1507858</v>
      </c>
      <c r="I17" s="1">
        <v>1977.6990000000001</v>
      </c>
      <c r="J17" s="1">
        <f>AVERAGE(I17:I19)</f>
        <v>2052.4606666666664</v>
      </c>
      <c r="L17" s="1">
        <v>2982089267</v>
      </c>
      <c r="M17" s="2">
        <f t="shared" si="0"/>
        <v>2240199256.5816665</v>
      </c>
      <c r="N17" s="1">
        <f>AVERAGE(M17:M19)</f>
        <v>2345314688.4488888</v>
      </c>
      <c r="Q17" s="1" t="s">
        <v>34</v>
      </c>
      <c r="R17" s="5">
        <v>3529914766.0859718</v>
      </c>
      <c r="S17" s="5"/>
    </row>
    <row r="18" spans="1:20" x14ac:dyDescent="0.25">
      <c r="A18" s="1" t="s">
        <v>7</v>
      </c>
      <c r="B18" s="1" t="s">
        <v>19</v>
      </c>
      <c r="C18" s="1" t="s">
        <v>28</v>
      </c>
      <c r="D18" s="1" t="s">
        <v>30</v>
      </c>
      <c r="E18" s="1" t="s">
        <v>32</v>
      </c>
      <c r="F18" s="1">
        <v>2</v>
      </c>
      <c r="G18" s="1">
        <v>2</v>
      </c>
      <c r="H18" s="1">
        <v>1404544</v>
      </c>
      <c r="I18" s="1">
        <v>2217.203</v>
      </c>
      <c r="L18" s="1">
        <v>3114158638</v>
      </c>
      <c r="M18" s="2">
        <f t="shared" si="0"/>
        <v>2423100751.3866668</v>
      </c>
      <c r="Q18" s="1" t="s">
        <v>34</v>
      </c>
      <c r="R18" s="5">
        <v>2294130519.4758329</v>
      </c>
      <c r="S18" s="5">
        <f>AVERAGE(R17:R19)</f>
        <v>3141755268.3271294</v>
      </c>
    </row>
    <row r="19" spans="1:20" x14ac:dyDescent="0.25">
      <c r="A19" s="1" t="s">
        <v>7</v>
      </c>
      <c r="B19" s="1" t="s">
        <v>19</v>
      </c>
      <c r="C19" s="1" t="s">
        <v>28</v>
      </c>
      <c r="D19" s="1" t="s">
        <v>30</v>
      </c>
      <c r="E19" s="1" t="s">
        <v>32</v>
      </c>
      <c r="F19" s="1">
        <v>2</v>
      </c>
      <c r="G19" s="1">
        <v>3</v>
      </c>
      <c r="H19" s="1">
        <v>1613534</v>
      </c>
      <c r="I19" s="1">
        <v>1962.48</v>
      </c>
      <c r="L19" s="1">
        <v>3166528333</v>
      </c>
      <c r="M19" s="2">
        <f t="shared" si="0"/>
        <v>2372644057.3783331</v>
      </c>
      <c r="Q19" s="1" t="s">
        <v>35</v>
      </c>
      <c r="R19" s="5">
        <v>3601220519.4195833</v>
      </c>
      <c r="S19" s="5"/>
    </row>
    <row r="20" spans="1:20" s="4" customFormat="1" x14ac:dyDescent="0.25">
      <c r="A20" s="1" t="s">
        <v>7</v>
      </c>
      <c r="B20" s="1" t="s">
        <v>19</v>
      </c>
      <c r="C20" s="1" t="s">
        <v>28</v>
      </c>
      <c r="D20" s="1" t="s">
        <v>9</v>
      </c>
      <c r="E20" s="1" t="s">
        <v>33</v>
      </c>
      <c r="F20" s="1">
        <v>1</v>
      </c>
      <c r="G20" s="1">
        <v>1</v>
      </c>
      <c r="H20" s="1">
        <v>1530491</v>
      </c>
      <c r="I20" s="1">
        <v>3102.4470000000001</v>
      </c>
      <c r="J20" s="1">
        <f>AVERAGE(I20:I22)</f>
        <v>2847.4346666666665</v>
      </c>
      <c r="K20" s="1">
        <f>AVERAGE(J20,J23)</f>
        <v>2742.0148333333332</v>
      </c>
      <c r="L20" s="1">
        <v>4748266631</v>
      </c>
      <c r="M20" s="2">
        <f t="shared" si="0"/>
        <v>3995240826.2258334</v>
      </c>
      <c r="N20" s="1">
        <f>AVERAGE(M20:M22)</f>
        <v>3780417187.8961105</v>
      </c>
      <c r="O20" s="1">
        <f>AVERAGE(N20,N23)</f>
        <v>3601220519.4195833</v>
      </c>
      <c r="Q20" s="1"/>
      <c r="R20" s="5"/>
      <c r="S20" s="1"/>
      <c r="T20" s="1"/>
    </row>
    <row r="21" spans="1:20" s="4" customFormat="1" x14ac:dyDescent="0.25">
      <c r="A21" s="1" t="s">
        <v>7</v>
      </c>
      <c r="B21" s="1" t="s">
        <v>19</v>
      </c>
      <c r="C21" s="1" t="s">
        <v>28</v>
      </c>
      <c r="D21" s="1" t="s">
        <v>9</v>
      </c>
      <c r="E21" s="1" t="s">
        <v>33</v>
      </c>
      <c r="F21" s="1">
        <v>1</v>
      </c>
      <c r="G21" s="1">
        <v>2</v>
      </c>
      <c r="H21" s="1">
        <v>1513886</v>
      </c>
      <c r="I21" s="1">
        <v>2658.712</v>
      </c>
      <c r="J21" s="1"/>
      <c r="K21" s="1"/>
      <c r="L21" s="1">
        <v>4024986207</v>
      </c>
      <c r="M21" s="2">
        <f t="shared" si="0"/>
        <v>3280130325.1383333</v>
      </c>
      <c r="N21" s="1"/>
      <c r="O21" s="1"/>
      <c r="Q21" s="1"/>
      <c r="R21" s="5"/>
      <c r="S21" s="1"/>
      <c r="T21" s="1"/>
    </row>
    <row r="22" spans="1:20" s="4" customFormat="1" x14ac:dyDescent="0.25">
      <c r="A22" s="1" t="s">
        <v>7</v>
      </c>
      <c r="B22" s="1" t="s">
        <v>19</v>
      </c>
      <c r="C22" s="1" t="s">
        <v>28</v>
      </c>
      <c r="D22" s="1" t="s">
        <v>9</v>
      </c>
      <c r="E22" s="1" t="s">
        <v>33</v>
      </c>
      <c r="F22" s="1">
        <v>1</v>
      </c>
      <c r="G22" s="1">
        <v>3</v>
      </c>
      <c r="H22" s="1">
        <v>1776169</v>
      </c>
      <c r="I22" s="1">
        <v>2781.145</v>
      </c>
      <c r="J22" s="1"/>
      <c r="K22" s="1"/>
      <c r="L22" s="1">
        <v>4939783683</v>
      </c>
      <c r="M22" s="2">
        <f t="shared" si="0"/>
        <v>4065880412.3241663</v>
      </c>
      <c r="N22" s="1"/>
      <c r="O22" s="1"/>
      <c r="Q22" s="1"/>
      <c r="R22" s="5"/>
      <c r="S22" s="5"/>
      <c r="T22" s="1"/>
    </row>
    <row r="23" spans="1:20" s="4" customFormat="1" x14ac:dyDescent="0.25">
      <c r="A23" s="1" t="s">
        <v>7</v>
      </c>
      <c r="B23" s="1" t="s">
        <v>19</v>
      </c>
      <c r="C23" s="1" t="s">
        <v>28</v>
      </c>
      <c r="D23" s="1" t="s">
        <v>9</v>
      </c>
      <c r="E23" s="1" t="s">
        <v>33</v>
      </c>
      <c r="F23" s="1">
        <v>2</v>
      </c>
      <c r="G23" s="1">
        <v>1</v>
      </c>
      <c r="H23" s="1">
        <v>1568717</v>
      </c>
      <c r="I23" s="1">
        <v>2942.6759999999999</v>
      </c>
      <c r="J23" s="1">
        <f>AVERAGE(I23:I25)</f>
        <v>2636.5949999999998</v>
      </c>
      <c r="K23" s="1"/>
      <c r="L23" s="1">
        <v>4616226632</v>
      </c>
      <c r="M23" s="2">
        <f t="shared" si="0"/>
        <v>3844393029.9808331</v>
      </c>
      <c r="N23" s="1">
        <f>AVERAGE(M23:M25)</f>
        <v>3422023850.9430556</v>
      </c>
      <c r="O23" s="1"/>
      <c r="Q23" s="1"/>
      <c r="R23" s="5"/>
      <c r="S23" s="1"/>
      <c r="T23" s="1"/>
    </row>
    <row r="24" spans="1:20" s="4" customFormat="1" x14ac:dyDescent="0.25">
      <c r="A24" s="1" t="s">
        <v>7</v>
      </c>
      <c r="B24" s="1" t="s">
        <v>19</v>
      </c>
      <c r="C24" s="1" t="s">
        <v>28</v>
      </c>
      <c r="D24" s="1" t="s">
        <v>9</v>
      </c>
      <c r="E24" s="1" t="s">
        <v>33</v>
      </c>
      <c r="F24" s="1">
        <v>2</v>
      </c>
      <c r="G24" s="1">
        <v>2</v>
      </c>
      <c r="H24" s="1">
        <v>1633131</v>
      </c>
      <c r="I24" s="1">
        <v>2459.5509999999999</v>
      </c>
      <c r="J24" s="1"/>
      <c r="K24" s="1"/>
      <c r="L24" s="1">
        <v>4016769625</v>
      </c>
      <c r="M24" s="2">
        <f t="shared" si="0"/>
        <v>3213243315.0924997</v>
      </c>
      <c r="N24" s="1"/>
      <c r="O24" s="1"/>
      <c r="R24" s="6"/>
      <c r="S24" s="1"/>
      <c r="T24" s="1"/>
    </row>
    <row r="25" spans="1:20" s="4" customFormat="1" x14ac:dyDescent="0.25">
      <c r="A25" s="1" t="s">
        <v>7</v>
      </c>
      <c r="B25" s="1" t="s">
        <v>19</v>
      </c>
      <c r="C25" s="1" t="s">
        <v>28</v>
      </c>
      <c r="D25" s="1" t="s">
        <v>9</v>
      </c>
      <c r="E25" s="1" t="s">
        <v>33</v>
      </c>
      <c r="F25" s="1">
        <v>2</v>
      </c>
      <c r="G25" s="1">
        <v>3</v>
      </c>
      <c r="H25" s="1">
        <v>1591847</v>
      </c>
      <c r="I25" s="1">
        <v>2507.558</v>
      </c>
      <c r="J25" s="1"/>
      <c r="K25" s="1"/>
      <c r="L25" s="1">
        <v>3991649136</v>
      </c>
      <c r="M25" s="2">
        <f t="shared" si="0"/>
        <v>3208435207.7558331</v>
      </c>
      <c r="N25" s="1"/>
      <c r="O25" s="1"/>
      <c r="Q25" s="1"/>
      <c r="R25" s="5"/>
    </row>
    <row r="26" spans="1:20" x14ac:dyDescent="0.25">
      <c r="A26" s="1" t="s">
        <v>7</v>
      </c>
      <c r="B26" s="1" t="s">
        <v>11</v>
      </c>
      <c r="C26" s="1" t="s">
        <v>28</v>
      </c>
      <c r="D26" s="1" t="s">
        <v>10</v>
      </c>
      <c r="E26" s="1" t="s">
        <v>33</v>
      </c>
      <c r="F26" s="1">
        <v>1</v>
      </c>
      <c r="G26" s="1">
        <v>1</v>
      </c>
      <c r="H26" s="2">
        <v>1078252</v>
      </c>
      <c r="I26" s="2">
        <v>1032.8699999999999</v>
      </c>
      <c r="J26" s="1">
        <f>AVERAGE(I26:I28)</f>
        <v>965.05099999999993</v>
      </c>
      <c r="K26" s="1">
        <f>AVERAGE(J26,J29)</f>
        <v>1167.9496666666666</v>
      </c>
      <c r="L26" s="2">
        <v>1113693910</v>
      </c>
      <c r="M26" s="2">
        <f t="shared" si="0"/>
        <v>583176853.67666662</v>
      </c>
      <c r="N26" s="1">
        <f>AVERAGE(M26:M28)</f>
        <v>557603187.88111103</v>
      </c>
      <c r="O26" s="1">
        <f>AVERAGE(N26,N29)</f>
        <v>1011925618.1318054</v>
      </c>
    </row>
    <row r="27" spans="1:20" x14ac:dyDescent="0.25">
      <c r="A27" s="1" t="s">
        <v>7</v>
      </c>
      <c r="B27" s="1" t="s">
        <v>11</v>
      </c>
      <c r="C27" s="1" t="s">
        <v>28</v>
      </c>
      <c r="D27" s="1" t="s">
        <v>10</v>
      </c>
      <c r="E27" s="1" t="s">
        <v>33</v>
      </c>
      <c r="F27" s="1">
        <v>1</v>
      </c>
      <c r="G27" s="1">
        <v>2</v>
      </c>
      <c r="H27" s="2">
        <v>1162031</v>
      </c>
      <c r="I27" s="2">
        <v>877.904</v>
      </c>
      <c r="L27" s="2">
        <v>1020151575</v>
      </c>
      <c r="M27" s="2">
        <f t="shared" si="0"/>
        <v>448413924.17583323</v>
      </c>
    </row>
    <row r="28" spans="1:20" x14ac:dyDescent="0.25">
      <c r="A28" s="1" t="s">
        <v>7</v>
      </c>
      <c r="B28" s="1" t="s">
        <v>11</v>
      </c>
      <c r="C28" s="1" t="s">
        <v>28</v>
      </c>
      <c r="D28" s="1" t="s">
        <v>10</v>
      </c>
      <c r="E28" s="1" t="s">
        <v>33</v>
      </c>
      <c r="F28" s="1">
        <v>1</v>
      </c>
      <c r="G28" s="1">
        <v>3</v>
      </c>
      <c r="H28" s="2">
        <v>1302329</v>
      </c>
      <c r="I28" s="2">
        <v>984.37900000000002</v>
      </c>
      <c r="L28" s="2">
        <v>1281985274</v>
      </c>
      <c r="M28" s="2">
        <f t="shared" si="0"/>
        <v>641218785.79083323</v>
      </c>
    </row>
    <row r="29" spans="1:20" x14ac:dyDescent="0.25">
      <c r="A29" s="1" t="s">
        <v>7</v>
      </c>
      <c r="B29" s="1" t="s">
        <v>11</v>
      </c>
      <c r="C29" s="1" t="s">
        <v>28</v>
      </c>
      <c r="D29" s="1" t="s">
        <v>10</v>
      </c>
      <c r="E29" s="1" t="s">
        <v>33</v>
      </c>
      <c r="F29" s="1">
        <v>2</v>
      </c>
      <c r="G29" s="1">
        <v>1</v>
      </c>
      <c r="H29" s="2">
        <v>2175979</v>
      </c>
      <c r="I29" s="2">
        <v>1454.6569999999999</v>
      </c>
      <c r="J29" s="1">
        <f>AVERAGE(I29:I31)</f>
        <v>1370.8483333333334</v>
      </c>
      <c r="L29" s="2">
        <v>3165303499</v>
      </c>
      <c r="M29" s="2">
        <f t="shared" si="0"/>
        <v>2094687377.9991665</v>
      </c>
      <c r="N29" s="1">
        <f>AVERAGE(M29:M31)</f>
        <v>1466248048.3824997</v>
      </c>
    </row>
    <row r="30" spans="1:20" x14ac:dyDescent="0.25">
      <c r="A30" s="1" t="s">
        <v>7</v>
      </c>
      <c r="B30" s="1" t="s">
        <v>11</v>
      </c>
      <c r="C30" s="1" t="s">
        <v>28</v>
      </c>
      <c r="D30" s="1" t="s">
        <v>10</v>
      </c>
      <c r="E30" s="1" t="s">
        <v>33</v>
      </c>
      <c r="F30" s="1">
        <v>2</v>
      </c>
      <c r="G30" s="1">
        <v>2</v>
      </c>
      <c r="H30" s="2">
        <v>1510115</v>
      </c>
      <c r="I30" s="2">
        <v>1180.1189999999999</v>
      </c>
      <c r="L30" s="2">
        <v>1782115932</v>
      </c>
      <c r="M30" s="2">
        <f t="shared" si="0"/>
        <v>1039115441.8458333</v>
      </c>
    </row>
    <row r="31" spans="1:20" x14ac:dyDescent="0.25">
      <c r="A31" s="1" t="s">
        <v>7</v>
      </c>
      <c r="B31" s="1" t="s">
        <v>11</v>
      </c>
      <c r="C31" s="1" t="s">
        <v>28</v>
      </c>
      <c r="D31" s="1" t="s">
        <v>10</v>
      </c>
      <c r="E31" s="1" t="s">
        <v>33</v>
      </c>
      <c r="F31" s="1">
        <v>2</v>
      </c>
      <c r="G31" s="1">
        <v>3</v>
      </c>
      <c r="H31" s="2">
        <v>1283223</v>
      </c>
      <c r="I31" s="2">
        <v>1477.769</v>
      </c>
      <c r="L31" s="2">
        <v>1896307359</v>
      </c>
      <c r="M31" s="2">
        <f t="shared" si="0"/>
        <v>1264941325.3024998</v>
      </c>
    </row>
    <row r="32" spans="1:20" x14ac:dyDescent="0.25">
      <c r="A32" s="1" t="s">
        <v>7</v>
      </c>
      <c r="B32" s="1" t="s">
        <v>11</v>
      </c>
      <c r="C32" s="1" t="s">
        <v>28</v>
      </c>
      <c r="D32" s="1" t="s">
        <v>9</v>
      </c>
      <c r="E32" s="1" t="s">
        <v>32</v>
      </c>
      <c r="F32" s="1">
        <v>1</v>
      </c>
      <c r="G32" s="1">
        <v>1</v>
      </c>
      <c r="H32" s="1">
        <v>2050770</v>
      </c>
      <c r="I32" s="1">
        <v>780.53899999999999</v>
      </c>
      <c r="J32" s="1">
        <f>AVERAGE(I32:I34)</f>
        <v>869.1636666666667</v>
      </c>
      <c r="K32" s="1">
        <f>AVERAGE(J32,J35)</f>
        <v>1015.0830000000001</v>
      </c>
      <c r="L32" s="1">
        <v>1600705889</v>
      </c>
      <c r="M32" s="2">
        <f t="shared" si="0"/>
        <v>591694578.4749999</v>
      </c>
      <c r="N32" s="1">
        <f>AVERAGE(M32:M34)</f>
        <v>804308898.27611101</v>
      </c>
      <c r="O32" s="1">
        <f>AVERAGE(N32,N35)</f>
        <v>1035860100.8724999</v>
      </c>
    </row>
    <row r="33" spans="1:14" x14ac:dyDescent="0.25">
      <c r="A33" s="1" t="s">
        <v>7</v>
      </c>
      <c r="B33" s="1" t="s">
        <v>11</v>
      </c>
      <c r="C33" s="1" t="s">
        <v>28</v>
      </c>
      <c r="D33" s="1" t="s">
        <v>9</v>
      </c>
      <c r="E33" s="1" t="s">
        <v>32</v>
      </c>
      <c r="F33" s="1">
        <v>1</v>
      </c>
      <c r="G33" s="1">
        <v>2</v>
      </c>
      <c r="H33" s="1">
        <v>2267113</v>
      </c>
      <c r="I33" s="1">
        <v>847.41399999999999</v>
      </c>
      <c r="L33" s="1">
        <v>1921183897</v>
      </c>
      <c r="M33" s="2">
        <f t="shared" si="0"/>
        <v>805728405.04416656</v>
      </c>
    </row>
    <row r="34" spans="1:14" x14ac:dyDescent="0.25">
      <c r="A34" s="1" t="s">
        <v>7</v>
      </c>
      <c r="B34" s="1" t="s">
        <v>11</v>
      </c>
      <c r="C34" s="1" t="s">
        <v>28</v>
      </c>
      <c r="D34" s="1" t="s">
        <v>9</v>
      </c>
      <c r="E34" s="1" t="s">
        <v>32</v>
      </c>
      <c r="F34" s="1">
        <v>1</v>
      </c>
      <c r="G34" s="1">
        <v>3</v>
      </c>
      <c r="H34" s="1">
        <v>2082991</v>
      </c>
      <c r="I34" s="1">
        <v>979.53800000000001</v>
      </c>
      <c r="L34" s="1">
        <v>2040368264</v>
      </c>
      <c r="M34" s="2">
        <f t="shared" si="0"/>
        <v>1015503711.3091666</v>
      </c>
    </row>
    <row r="35" spans="1:14" x14ac:dyDescent="0.25">
      <c r="A35" s="1" t="s">
        <v>7</v>
      </c>
      <c r="B35" s="1" t="s">
        <v>11</v>
      </c>
      <c r="C35" s="1" t="s">
        <v>28</v>
      </c>
      <c r="D35" s="1" t="s">
        <v>9</v>
      </c>
      <c r="E35" s="1" t="s">
        <v>32</v>
      </c>
      <c r="F35" s="1">
        <v>2</v>
      </c>
      <c r="G35" s="1">
        <v>1</v>
      </c>
      <c r="H35" s="1">
        <v>1635205</v>
      </c>
      <c r="I35" s="1">
        <v>1070.3309999999999</v>
      </c>
      <c r="J35" s="1">
        <f>AVERAGE(I35:I37)</f>
        <v>1161.0023333333334</v>
      </c>
      <c r="L35" s="1">
        <v>1750210625</v>
      </c>
      <c r="M35" s="2">
        <f t="shared" si="0"/>
        <v>945663874.2541666</v>
      </c>
      <c r="N35" s="1">
        <f>AVERAGE(M35:M37)</f>
        <v>1267411303.468889</v>
      </c>
    </row>
    <row r="36" spans="1:14" x14ac:dyDescent="0.25">
      <c r="A36" s="1" t="s">
        <v>7</v>
      </c>
      <c r="B36" s="1" t="s">
        <v>11</v>
      </c>
      <c r="C36" s="1" t="s">
        <v>28</v>
      </c>
      <c r="D36" s="1" t="s">
        <v>9</v>
      </c>
      <c r="E36" s="1" t="s">
        <v>32</v>
      </c>
      <c r="F36" s="1">
        <v>2</v>
      </c>
      <c r="G36" s="1">
        <v>2</v>
      </c>
      <c r="H36" s="1">
        <v>2012581</v>
      </c>
      <c r="I36" s="1">
        <v>1463.845</v>
      </c>
      <c r="L36" s="1">
        <v>2946105762</v>
      </c>
      <c r="M36" s="2">
        <f t="shared" si="0"/>
        <v>1955884044.1341667</v>
      </c>
    </row>
    <row r="37" spans="1:14" x14ac:dyDescent="0.25">
      <c r="A37" s="1" t="s">
        <v>7</v>
      </c>
      <c r="B37" s="1" t="s">
        <v>11</v>
      </c>
      <c r="C37" s="1" t="s">
        <v>28</v>
      </c>
      <c r="D37" s="1" t="s">
        <v>9</v>
      </c>
      <c r="E37" s="1" t="s">
        <v>32</v>
      </c>
      <c r="F37" s="1">
        <v>2</v>
      </c>
      <c r="G37" s="1">
        <v>3</v>
      </c>
      <c r="H37" s="1">
        <v>1971662</v>
      </c>
      <c r="I37" s="1">
        <v>948.83100000000002</v>
      </c>
      <c r="L37" s="1">
        <v>1870774914</v>
      </c>
      <c r="M37" s="2">
        <f t="shared" si="0"/>
        <v>900685992.0183332</v>
      </c>
    </row>
    <row r="38" spans="1:14" x14ac:dyDescent="0.25">
      <c r="A38" s="1" t="s">
        <v>7</v>
      </c>
      <c r="B38" s="1" t="s">
        <v>12</v>
      </c>
      <c r="E38" s="1" t="s">
        <v>33</v>
      </c>
      <c r="F38" s="1">
        <v>1</v>
      </c>
      <c r="H38" s="1">
        <v>2488</v>
      </c>
      <c r="I38" s="1">
        <v>532.55499999999995</v>
      </c>
      <c r="J38" s="1">
        <f>AVERAGE(I38:I40)</f>
        <v>376.23933333333326</v>
      </c>
      <c r="K38" s="1">
        <f>AVERAGE(J38,J41)</f>
        <v>492.01583333333338</v>
      </c>
      <c r="L38" s="1">
        <v>1324997</v>
      </c>
    </row>
    <row r="39" spans="1:14" x14ac:dyDescent="0.25">
      <c r="A39" s="1" t="s">
        <v>7</v>
      </c>
      <c r="B39" s="1" t="s">
        <v>12</v>
      </c>
      <c r="E39" s="1" t="s">
        <v>33</v>
      </c>
      <c r="F39" s="1">
        <v>1</v>
      </c>
      <c r="H39" s="1">
        <v>2198</v>
      </c>
      <c r="I39" s="1">
        <v>318.35199999999998</v>
      </c>
      <c r="L39" s="1">
        <v>699737</v>
      </c>
    </row>
    <row r="40" spans="1:14" x14ac:dyDescent="0.25">
      <c r="A40" s="1" t="s">
        <v>7</v>
      </c>
      <c r="B40" s="1" t="s">
        <v>12</v>
      </c>
      <c r="E40" s="1" t="s">
        <v>33</v>
      </c>
      <c r="F40" s="1">
        <v>1</v>
      </c>
      <c r="H40" s="1">
        <v>5081</v>
      </c>
      <c r="I40" s="1">
        <v>277.81099999999998</v>
      </c>
      <c r="L40" s="1">
        <v>1411557</v>
      </c>
    </row>
    <row r="41" spans="1:14" x14ac:dyDescent="0.25">
      <c r="A41" s="1" t="s">
        <v>7</v>
      </c>
      <c r="B41" s="1" t="s">
        <v>12</v>
      </c>
      <c r="E41" s="1" t="s">
        <v>33</v>
      </c>
      <c r="F41" s="1">
        <v>2</v>
      </c>
      <c r="H41" s="1">
        <v>31489</v>
      </c>
      <c r="I41" s="1">
        <v>251.65</v>
      </c>
      <c r="J41" s="1">
        <f>AVERAGE(I41:I43)</f>
        <v>607.79233333333343</v>
      </c>
      <c r="L41" s="1">
        <v>7924211</v>
      </c>
    </row>
    <row r="42" spans="1:14" x14ac:dyDescent="0.25">
      <c r="A42" s="1" t="s">
        <v>7</v>
      </c>
      <c r="B42" s="1" t="s">
        <v>12</v>
      </c>
      <c r="E42" s="1" t="s">
        <v>33</v>
      </c>
      <c r="F42" s="1">
        <v>2</v>
      </c>
      <c r="H42" s="1">
        <v>679</v>
      </c>
      <c r="I42" s="1">
        <v>1294.047</v>
      </c>
      <c r="L42" s="1">
        <v>878658</v>
      </c>
    </row>
    <row r="43" spans="1:14" x14ac:dyDescent="0.25">
      <c r="A43" s="1" t="s">
        <v>7</v>
      </c>
      <c r="B43" s="1" t="s">
        <v>12</v>
      </c>
      <c r="E43" s="1" t="s">
        <v>33</v>
      </c>
      <c r="F43" s="1">
        <v>2</v>
      </c>
      <c r="H43" s="1">
        <v>15041</v>
      </c>
      <c r="I43" s="1">
        <v>277.68</v>
      </c>
      <c r="L43" s="1">
        <v>4176589</v>
      </c>
    </row>
    <row r="77" spans="20:20" x14ac:dyDescent="0.25">
      <c r="T77" s="2"/>
    </row>
  </sheetData>
  <mergeCells count="6">
    <mergeCell ref="O1:O6"/>
    <mergeCell ref="J1:J6"/>
    <mergeCell ref="K1:K6"/>
    <mergeCell ref="L1:L6"/>
    <mergeCell ref="M1:M6"/>
    <mergeCell ref="N1:N6"/>
  </mergeCells>
  <phoneticPr fontId="4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49228-8EEA-4E6C-B7F4-43D4CBE29F64}">
  <dimension ref="A1:T133"/>
  <sheetViews>
    <sheetView zoomScale="60" zoomScaleNormal="60" workbookViewId="0">
      <selection activeCell="K38" sqref="K38"/>
    </sheetView>
  </sheetViews>
  <sheetFormatPr defaultColWidth="9.140625" defaultRowHeight="15" x14ac:dyDescent="0.25"/>
  <cols>
    <col min="1" max="1" width="5.85546875" style="1" bestFit="1" customWidth="1"/>
    <col min="2" max="2" width="21.5703125" style="1" bestFit="1" customWidth="1"/>
    <col min="3" max="3" width="11.28515625" style="1" bestFit="1" customWidth="1"/>
    <col min="4" max="4" width="11.140625" style="1" bestFit="1" customWidth="1"/>
    <col min="5" max="5" width="11.140625" style="1" customWidth="1"/>
    <col min="6" max="6" width="10.85546875" style="1" bestFit="1" customWidth="1"/>
    <col min="7" max="7" width="9.42578125" style="1" bestFit="1" customWidth="1"/>
    <col min="8" max="8" width="14.85546875" style="1" bestFit="1" customWidth="1"/>
    <col min="9" max="9" width="27.5703125" style="1" bestFit="1" customWidth="1"/>
    <col min="10" max="11" width="19.42578125" style="1" customWidth="1"/>
    <col min="12" max="12" width="16.28515625" style="1" customWidth="1"/>
    <col min="13" max="13" width="16.140625" style="1" customWidth="1"/>
    <col min="14" max="16" width="13.28515625" style="1" customWidth="1"/>
    <col min="17" max="17" width="14" style="1" bestFit="1" customWidth="1"/>
    <col min="18" max="18" width="37.28515625" style="5" customWidth="1"/>
    <col min="19" max="19" width="16.28515625" style="1" customWidth="1"/>
    <col min="20" max="20" width="13.28515625" style="1" bestFit="1" customWidth="1"/>
    <col min="21" max="16384" width="9.140625" style="1"/>
  </cols>
  <sheetData>
    <row r="1" spans="1:20" x14ac:dyDescent="0.25">
      <c r="I1" s="7" t="s">
        <v>27</v>
      </c>
      <c r="J1" s="16" t="s">
        <v>22</v>
      </c>
      <c r="K1" s="16" t="s">
        <v>23</v>
      </c>
      <c r="L1" s="16" t="s">
        <v>24</v>
      </c>
      <c r="M1" s="17" t="s">
        <v>25</v>
      </c>
      <c r="N1" s="16" t="s">
        <v>22</v>
      </c>
      <c r="O1" s="16" t="s">
        <v>23</v>
      </c>
      <c r="P1" s="8"/>
    </row>
    <row r="2" spans="1:20" x14ac:dyDescent="0.25">
      <c r="J2" s="16"/>
      <c r="K2" s="16"/>
      <c r="L2" s="16"/>
      <c r="M2" s="17"/>
      <c r="N2" s="16"/>
      <c r="O2" s="16"/>
    </row>
    <row r="3" spans="1:20" x14ac:dyDescent="0.25">
      <c r="J3" s="16"/>
      <c r="K3" s="16"/>
      <c r="L3" s="16"/>
      <c r="M3" s="17"/>
      <c r="N3" s="16"/>
      <c r="O3" s="16"/>
    </row>
    <row r="4" spans="1:20" x14ac:dyDescent="0.25">
      <c r="J4" s="16"/>
      <c r="K4" s="16"/>
      <c r="L4" s="16"/>
      <c r="M4" s="17"/>
      <c r="N4" s="16"/>
      <c r="O4" s="16"/>
    </row>
    <row r="5" spans="1:20" x14ac:dyDescent="0.25">
      <c r="J5" s="16"/>
      <c r="K5" s="16"/>
      <c r="L5" s="16"/>
      <c r="M5" s="17"/>
      <c r="N5" s="16"/>
      <c r="O5" s="16"/>
    </row>
    <row r="6" spans="1:20" x14ac:dyDescent="0.25">
      <c r="J6" s="16"/>
      <c r="K6" s="16"/>
      <c r="L6" s="16"/>
      <c r="M6" s="17"/>
      <c r="N6" s="16"/>
      <c r="O6" s="16"/>
    </row>
    <row r="7" spans="1:20" ht="60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31</v>
      </c>
      <c r="F7" s="1" t="s">
        <v>3</v>
      </c>
      <c r="G7" s="1" t="s">
        <v>4</v>
      </c>
      <c r="H7" s="1" t="s">
        <v>20</v>
      </c>
      <c r="I7" s="3" t="s">
        <v>21</v>
      </c>
      <c r="J7" s="3" t="s">
        <v>13</v>
      </c>
      <c r="K7" s="3" t="s">
        <v>14</v>
      </c>
      <c r="L7" s="3" t="s">
        <v>5</v>
      </c>
      <c r="M7" s="8" t="s">
        <v>26</v>
      </c>
      <c r="N7" s="8" t="s">
        <v>15</v>
      </c>
      <c r="O7" s="8" t="s">
        <v>16</v>
      </c>
    </row>
    <row r="8" spans="1:20" x14ac:dyDescent="0.25">
      <c r="A8" s="1" t="s">
        <v>7</v>
      </c>
      <c r="B8" s="1" t="s">
        <v>19</v>
      </c>
      <c r="C8" s="1" t="s">
        <v>28</v>
      </c>
      <c r="D8" s="1" t="s">
        <v>38</v>
      </c>
      <c r="E8" s="1" t="s">
        <v>33</v>
      </c>
      <c r="F8" s="1">
        <v>1</v>
      </c>
      <c r="G8" s="1">
        <v>1</v>
      </c>
      <c r="H8" s="1">
        <v>1644213</v>
      </c>
      <c r="I8" s="1">
        <v>560.06100000000004</v>
      </c>
      <c r="J8" s="1">
        <f>AVERAGE(I8:I10)</f>
        <v>672.37</v>
      </c>
      <c r="K8" s="1">
        <f>AVERAGE(J8,J11)</f>
        <v>640.96966666666663</v>
      </c>
      <c r="L8" s="1">
        <v>920859925</v>
      </c>
      <c r="M8" s="2">
        <f t="shared" ref="M8:M37" si="0">L8-(H8*K$38)</f>
        <v>408154028.38150001</v>
      </c>
      <c r="N8" s="1">
        <f>AVERAGE(M8:M10)</f>
        <v>553685380.63333333</v>
      </c>
      <c r="O8" s="1">
        <f>AVERAGE(N8,N11)</f>
        <v>493248037.48599994</v>
      </c>
    </row>
    <row r="9" spans="1:20" x14ac:dyDescent="0.25">
      <c r="A9" s="1" t="s">
        <v>7</v>
      </c>
      <c r="B9" s="1" t="s">
        <v>19</v>
      </c>
      <c r="C9" s="2" t="s">
        <v>28</v>
      </c>
      <c r="D9" s="2" t="s">
        <v>38</v>
      </c>
      <c r="E9" s="2" t="s">
        <v>33</v>
      </c>
      <c r="F9" s="2">
        <v>1</v>
      </c>
      <c r="G9" s="2">
        <v>2</v>
      </c>
      <c r="H9" s="2">
        <v>1077065</v>
      </c>
      <c r="I9" s="2">
        <v>700.827</v>
      </c>
      <c r="J9" s="2"/>
      <c r="K9" s="2"/>
      <c r="L9" s="2">
        <v>754836372</v>
      </c>
      <c r="M9" s="2">
        <f t="shared" si="0"/>
        <v>418981116.90750003</v>
      </c>
      <c r="N9" s="2"/>
      <c r="O9" s="2"/>
    </row>
    <row r="10" spans="1:20" x14ac:dyDescent="0.25">
      <c r="A10" s="1" t="s">
        <v>7</v>
      </c>
      <c r="B10" s="1" t="s">
        <v>19</v>
      </c>
      <c r="C10" s="2" t="s">
        <v>28</v>
      </c>
      <c r="D10" s="2" t="s">
        <v>38</v>
      </c>
      <c r="E10" s="2" t="s">
        <v>33</v>
      </c>
      <c r="F10" s="2">
        <v>1</v>
      </c>
      <c r="G10" s="2">
        <v>3</v>
      </c>
      <c r="H10" s="2">
        <v>1876522</v>
      </c>
      <c r="I10" s="2">
        <v>756.22199999999998</v>
      </c>
      <c r="J10" s="2"/>
      <c r="K10" s="2"/>
      <c r="L10" s="2">
        <v>1419066531</v>
      </c>
      <c r="M10" s="2">
        <f t="shared" si="0"/>
        <v>833920996.61099994</v>
      </c>
      <c r="N10" s="2"/>
      <c r="O10" s="2"/>
    </row>
    <row r="11" spans="1:20" x14ac:dyDescent="0.25">
      <c r="A11" s="1" t="s">
        <v>7</v>
      </c>
      <c r="B11" s="1" t="s">
        <v>19</v>
      </c>
      <c r="C11" s="2" t="s">
        <v>28</v>
      </c>
      <c r="D11" s="2" t="s">
        <v>38</v>
      </c>
      <c r="E11" s="2" t="s">
        <v>33</v>
      </c>
      <c r="F11" s="2">
        <v>2</v>
      </c>
      <c r="G11" s="2">
        <v>1</v>
      </c>
      <c r="H11" s="2">
        <v>1659679</v>
      </c>
      <c r="I11" s="2">
        <v>464.25700000000001</v>
      </c>
      <c r="J11" s="2">
        <f>AVERAGE(I11:I13)</f>
        <v>609.56933333333336</v>
      </c>
      <c r="K11" s="2"/>
      <c r="L11" s="2">
        <v>770517792</v>
      </c>
      <c r="M11" s="2">
        <f t="shared" si="0"/>
        <v>252989217.6645</v>
      </c>
      <c r="N11" s="2">
        <f>AVERAGE(M11:M13)</f>
        <v>432810694.33866662</v>
      </c>
      <c r="O11" s="2"/>
    </row>
    <row r="12" spans="1:20" x14ac:dyDescent="0.25">
      <c r="A12" s="1" t="s">
        <v>7</v>
      </c>
      <c r="B12" s="1" t="s">
        <v>19</v>
      </c>
      <c r="C12" s="2" t="s">
        <v>28</v>
      </c>
      <c r="D12" s="2" t="s">
        <v>38</v>
      </c>
      <c r="E12" s="2" t="s">
        <v>33</v>
      </c>
      <c r="F12" s="2">
        <v>2</v>
      </c>
      <c r="G12" s="2">
        <v>2</v>
      </c>
      <c r="H12" s="2">
        <v>1723101</v>
      </c>
      <c r="I12" s="2">
        <v>578.27</v>
      </c>
      <c r="J12" s="2"/>
      <c r="K12" s="2"/>
      <c r="L12" s="2">
        <v>996418189</v>
      </c>
      <c r="M12" s="2">
        <f t="shared" si="0"/>
        <v>459113081.22549999</v>
      </c>
      <c r="N12" s="2"/>
      <c r="O12" s="2"/>
    </row>
    <row r="13" spans="1:20" ht="30" x14ac:dyDescent="0.25">
      <c r="A13" s="1" t="s">
        <v>7</v>
      </c>
      <c r="B13" s="1" t="s">
        <v>19</v>
      </c>
      <c r="C13" s="2" t="s">
        <v>28</v>
      </c>
      <c r="D13" s="2" t="s">
        <v>38</v>
      </c>
      <c r="E13" s="2" t="s">
        <v>33</v>
      </c>
      <c r="F13" s="2">
        <v>2</v>
      </c>
      <c r="G13" s="2">
        <v>3</v>
      </c>
      <c r="H13" s="2">
        <v>1236052</v>
      </c>
      <c r="I13" s="2">
        <v>786.18100000000004</v>
      </c>
      <c r="J13" s="2"/>
      <c r="K13" s="2"/>
      <c r="L13" s="2">
        <v>971761081</v>
      </c>
      <c r="M13" s="2">
        <f t="shared" si="0"/>
        <v>586329784.12599993</v>
      </c>
      <c r="N13" s="2"/>
      <c r="O13" s="2"/>
      <c r="Q13" s="1" t="s">
        <v>0</v>
      </c>
      <c r="R13" s="9" t="s">
        <v>16</v>
      </c>
      <c r="S13" s="8" t="s">
        <v>17</v>
      </c>
      <c r="T13" s="8" t="s">
        <v>41</v>
      </c>
    </row>
    <row r="14" spans="1:20" x14ac:dyDescent="0.25">
      <c r="A14" s="1" t="s">
        <v>7</v>
      </c>
      <c r="B14" s="1" t="s">
        <v>19</v>
      </c>
      <c r="C14" s="2" t="s">
        <v>28</v>
      </c>
      <c r="D14" s="2" t="s">
        <v>39</v>
      </c>
      <c r="E14" s="2" t="s">
        <v>33</v>
      </c>
      <c r="F14" s="2">
        <v>1</v>
      </c>
      <c r="G14" s="2">
        <v>1</v>
      </c>
      <c r="H14" s="2">
        <v>1474789</v>
      </c>
      <c r="I14" s="2">
        <v>790.48400000000004</v>
      </c>
      <c r="J14" s="2">
        <f>AVERAGE(I14:I16)</f>
        <v>767.81333333333339</v>
      </c>
      <c r="K14" s="2">
        <f>AVERAGE(J14,J17)</f>
        <v>713.56316666666669</v>
      </c>
      <c r="L14" s="2">
        <v>1165797155</v>
      </c>
      <c r="M14" s="2">
        <f t="shared" si="0"/>
        <v>705921812.46950006</v>
      </c>
      <c r="N14" s="2">
        <f>AVERAGE(M14:M16)</f>
        <v>655809036.02866662</v>
      </c>
      <c r="O14" s="2">
        <f>AVERAGE(N14,N17)</f>
        <v>613605904.11599994</v>
      </c>
      <c r="S14" s="5"/>
    </row>
    <row r="15" spans="1:20" x14ac:dyDescent="0.25">
      <c r="A15" s="1" t="s">
        <v>7</v>
      </c>
      <c r="B15" s="1" t="s">
        <v>19</v>
      </c>
      <c r="C15" s="2" t="s">
        <v>28</v>
      </c>
      <c r="D15" s="2" t="s">
        <v>39</v>
      </c>
      <c r="E15" s="2" t="s">
        <v>33</v>
      </c>
      <c r="F15" s="2">
        <v>1</v>
      </c>
      <c r="G15" s="2">
        <v>2</v>
      </c>
      <c r="H15" s="2">
        <v>1699149</v>
      </c>
      <c r="I15" s="2">
        <v>799.33699999999999</v>
      </c>
      <c r="J15" s="2"/>
      <c r="K15" s="2"/>
      <c r="L15" s="2">
        <v>1358193450</v>
      </c>
      <c r="M15" s="2">
        <f t="shared" si="0"/>
        <v>828357162.64950001</v>
      </c>
      <c r="N15" s="2"/>
      <c r="O15" s="2"/>
      <c r="Q15" s="1" t="s">
        <v>36</v>
      </c>
      <c r="R15" s="5">
        <v>67084894.304333329</v>
      </c>
      <c r="S15" s="5">
        <f>AVERAGE(R15:R16)</f>
        <v>266622143.46125001</v>
      </c>
    </row>
    <row r="16" spans="1:20" x14ac:dyDescent="0.25">
      <c r="A16" s="1" t="s">
        <v>7</v>
      </c>
      <c r="B16" s="1" t="s">
        <v>19</v>
      </c>
      <c r="C16" s="2" t="s">
        <v>28</v>
      </c>
      <c r="D16" s="2" t="s">
        <v>39</v>
      </c>
      <c r="E16" s="2" t="s">
        <v>33</v>
      </c>
      <c r="F16" s="2">
        <v>1</v>
      </c>
      <c r="G16" s="2">
        <v>3</v>
      </c>
      <c r="H16" s="2">
        <v>1078034</v>
      </c>
      <c r="I16" s="2">
        <v>713.61900000000003</v>
      </c>
      <c r="J16" s="2"/>
      <c r="K16" s="2"/>
      <c r="L16" s="2">
        <v>769305546</v>
      </c>
      <c r="M16" s="2">
        <f t="shared" si="0"/>
        <v>433148132.96700001</v>
      </c>
      <c r="N16" s="2"/>
      <c r="O16" s="2"/>
      <c r="Q16" s="1" t="s">
        <v>36</v>
      </c>
      <c r="R16" s="5">
        <v>466159392.61816669</v>
      </c>
      <c r="T16" s="10">
        <f>S17/S15</f>
        <v>3.2810852062456854</v>
      </c>
    </row>
    <row r="17" spans="1:20" x14ac:dyDescent="0.25">
      <c r="A17" s="1" t="s">
        <v>7</v>
      </c>
      <c r="B17" s="1" t="s">
        <v>19</v>
      </c>
      <c r="C17" s="2" t="s">
        <v>28</v>
      </c>
      <c r="D17" s="2" t="s">
        <v>39</v>
      </c>
      <c r="E17" s="2" t="s">
        <v>33</v>
      </c>
      <c r="F17" s="2">
        <v>2</v>
      </c>
      <c r="G17" s="2">
        <v>1</v>
      </c>
      <c r="H17" s="2">
        <v>1358661</v>
      </c>
      <c r="I17" s="2">
        <v>700.75800000000004</v>
      </c>
      <c r="J17" s="2">
        <f>AVERAGE(I17:I19)</f>
        <v>659.31299999999999</v>
      </c>
      <c r="K17" s="2"/>
      <c r="L17" s="2">
        <v>952091938</v>
      </c>
      <c r="M17" s="2">
        <f t="shared" si="0"/>
        <v>528428151.00550002</v>
      </c>
      <c r="N17" s="2">
        <f>AVERAGE(M17:M19)</f>
        <v>571402772.20333338</v>
      </c>
      <c r="O17" s="2"/>
      <c r="Q17" s="1" t="s">
        <v>35</v>
      </c>
      <c r="R17" s="5">
        <v>493248037.48599994</v>
      </c>
      <c r="S17" s="5">
        <f>AVERAGE(R17:R19)</f>
        <v>874809970.56822217</v>
      </c>
    </row>
    <row r="18" spans="1:20" x14ac:dyDescent="0.25">
      <c r="A18" s="1" t="s">
        <v>7</v>
      </c>
      <c r="B18" s="1" t="s">
        <v>19</v>
      </c>
      <c r="C18" s="2" t="s">
        <v>28</v>
      </c>
      <c r="D18" s="2" t="s">
        <v>39</v>
      </c>
      <c r="E18" s="2" t="s">
        <v>33</v>
      </c>
      <c r="F18" s="2">
        <v>2</v>
      </c>
      <c r="G18" s="2">
        <v>2</v>
      </c>
      <c r="H18" s="2">
        <v>1749225</v>
      </c>
      <c r="I18" s="2">
        <v>613.55999999999995</v>
      </c>
      <c r="J18" s="2"/>
      <c r="K18" s="2"/>
      <c r="L18" s="2">
        <v>1073253799</v>
      </c>
      <c r="M18" s="2">
        <f t="shared" si="0"/>
        <v>527802587.98749995</v>
      </c>
      <c r="N18" s="2"/>
      <c r="O18" s="2"/>
      <c r="Q18" s="1" t="s">
        <v>35</v>
      </c>
      <c r="R18" s="5">
        <v>613605904.11599994</v>
      </c>
    </row>
    <row r="19" spans="1:20" x14ac:dyDescent="0.25">
      <c r="A19" s="1" t="s">
        <v>7</v>
      </c>
      <c r="B19" s="1" t="s">
        <v>19</v>
      </c>
      <c r="C19" s="2" t="s">
        <v>28</v>
      </c>
      <c r="D19" s="2" t="s">
        <v>39</v>
      </c>
      <c r="E19" s="2" t="s">
        <v>33</v>
      </c>
      <c r="F19" s="2">
        <v>2</v>
      </c>
      <c r="G19" s="2">
        <v>3</v>
      </c>
      <c r="H19" s="2">
        <v>1870334</v>
      </c>
      <c r="I19" s="2">
        <v>663.62099999999998</v>
      </c>
      <c r="J19" s="2"/>
      <c r="K19" s="2"/>
      <c r="L19" s="2">
        <v>1241193542</v>
      </c>
      <c r="M19" s="2">
        <f t="shared" si="0"/>
        <v>657977577.61699998</v>
      </c>
      <c r="N19" s="2"/>
      <c r="O19" s="2"/>
      <c r="Q19" s="1" t="s">
        <v>35</v>
      </c>
      <c r="R19" s="5">
        <v>1517575970.1026669</v>
      </c>
      <c r="S19" s="5"/>
    </row>
    <row r="20" spans="1:20" s="4" customFormat="1" x14ac:dyDescent="0.25">
      <c r="A20" s="1" t="s">
        <v>7</v>
      </c>
      <c r="B20" s="1" t="s">
        <v>19</v>
      </c>
      <c r="C20" s="2" t="s">
        <v>28</v>
      </c>
      <c r="D20" s="2" t="s">
        <v>40</v>
      </c>
      <c r="E20" s="2" t="s">
        <v>33</v>
      </c>
      <c r="F20" s="2">
        <v>1</v>
      </c>
      <c r="G20" s="2">
        <v>1</v>
      </c>
      <c r="H20" s="2">
        <v>1712019</v>
      </c>
      <c r="I20" s="2">
        <v>905.78</v>
      </c>
      <c r="J20" s="2">
        <f>AVERAGE(I20:I22)</f>
        <v>983.0236666666666</v>
      </c>
      <c r="K20" s="2">
        <f>AVERAGE(J20,J23)</f>
        <v>1135.8771666666667</v>
      </c>
      <c r="L20" s="2">
        <v>1550712504</v>
      </c>
      <c r="M20" s="2">
        <f t="shared" si="0"/>
        <v>1016863035.3345001</v>
      </c>
      <c r="N20" s="2">
        <f>AVERAGE(M20:M22)</f>
        <v>1315420882.1790001</v>
      </c>
      <c r="O20" s="2">
        <f>AVERAGE(N20,N23)</f>
        <v>1517575970.1026669</v>
      </c>
      <c r="Q20" s="1"/>
      <c r="R20" s="5"/>
      <c r="S20" s="1"/>
      <c r="T20" s="1"/>
    </row>
    <row r="21" spans="1:20" s="4" customFormat="1" x14ac:dyDescent="0.25">
      <c r="A21" s="1" t="s">
        <v>7</v>
      </c>
      <c r="B21" s="1" t="s">
        <v>19</v>
      </c>
      <c r="C21" s="2" t="s">
        <v>28</v>
      </c>
      <c r="D21" s="2" t="s">
        <v>40</v>
      </c>
      <c r="E21" s="2" t="s">
        <v>33</v>
      </c>
      <c r="F21" s="2">
        <v>1</v>
      </c>
      <c r="G21" s="2">
        <v>2</v>
      </c>
      <c r="H21" s="2">
        <v>1979399</v>
      </c>
      <c r="I21" s="2">
        <v>1018.248</v>
      </c>
      <c r="J21" s="2"/>
      <c r="K21" s="2"/>
      <c r="L21" s="2">
        <v>2015518506</v>
      </c>
      <c r="M21" s="2">
        <f t="shared" si="0"/>
        <v>1398293402.5244999</v>
      </c>
      <c r="N21" s="2"/>
      <c r="O21" s="2"/>
      <c r="Q21" s="1"/>
      <c r="R21" s="5"/>
      <c r="S21" s="1"/>
      <c r="T21" s="1"/>
    </row>
    <row r="22" spans="1:20" s="4" customFormat="1" x14ac:dyDescent="0.25">
      <c r="A22" s="1" t="s">
        <v>7</v>
      </c>
      <c r="B22" s="1" t="s">
        <v>19</v>
      </c>
      <c r="C22" s="2" t="s">
        <v>28</v>
      </c>
      <c r="D22" s="2" t="s">
        <v>40</v>
      </c>
      <c r="E22" s="2" t="s">
        <v>33</v>
      </c>
      <c r="F22" s="2">
        <v>1</v>
      </c>
      <c r="G22" s="2">
        <v>3</v>
      </c>
      <c r="H22" s="2">
        <v>2146756</v>
      </c>
      <c r="I22" s="2">
        <v>1025.0429999999999</v>
      </c>
      <c r="J22" s="2"/>
      <c r="K22" s="2"/>
      <c r="L22" s="2">
        <v>2200517325</v>
      </c>
      <c r="M22" s="2">
        <f t="shared" si="0"/>
        <v>1531106208.678</v>
      </c>
      <c r="N22" s="2"/>
      <c r="O22" s="2"/>
      <c r="Q22" s="1"/>
      <c r="R22" s="5"/>
      <c r="S22" s="5"/>
      <c r="T22" s="1"/>
    </row>
    <row r="23" spans="1:20" s="4" customFormat="1" x14ac:dyDescent="0.25">
      <c r="A23" s="1" t="s">
        <v>7</v>
      </c>
      <c r="B23" s="1" t="s">
        <v>19</v>
      </c>
      <c r="C23" s="2" t="s">
        <v>28</v>
      </c>
      <c r="D23" s="2" t="s">
        <v>40</v>
      </c>
      <c r="E23" s="2" t="s">
        <v>33</v>
      </c>
      <c r="F23" s="2">
        <v>2</v>
      </c>
      <c r="G23" s="2">
        <v>1</v>
      </c>
      <c r="H23" s="2">
        <v>1794901</v>
      </c>
      <c r="I23" s="2">
        <v>1248.136</v>
      </c>
      <c r="J23" s="2">
        <f>AVERAGE(I23:I25)</f>
        <v>1288.7306666666666</v>
      </c>
      <c r="K23" s="2"/>
      <c r="L23" s="2">
        <v>2240280521</v>
      </c>
      <c r="M23" s="2">
        <f t="shared" si="0"/>
        <v>1680586414.1255</v>
      </c>
      <c r="N23" s="2">
        <f>AVERAGE(M23:M25)</f>
        <v>1719731058.0263336</v>
      </c>
      <c r="O23" s="2"/>
      <c r="Q23" s="1"/>
      <c r="R23" s="5"/>
      <c r="S23" s="1"/>
      <c r="T23" s="1"/>
    </row>
    <row r="24" spans="1:20" s="4" customFormat="1" x14ac:dyDescent="0.25">
      <c r="A24" s="1" t="s">
        <v>7</v>
      </c>
      <c r="B24" s="1" t="s">
        <v>19</v>
      </c>
      <c r="C24" s="2" t="s">
        <v>28</v>
      </c>
      <c r="D24" s="2" t="s">
        <v>40</v>
      </c>
      <c r="E24" s="2" t="s">
        <v>33</v>
      </c>
      <c r="F24" s="2">
        <v>2</v>
      </c>
      <c r="G24" s="2">
        <v>2</v>
      </c>
      <c r="H24" s="2">
        <v>1569082</v>
      </c>
      <c r="I24" s="2">
        <v>1554.8889999999999</v>
      </c>
      <c r="J24" s="2"/>
      <c r="K24" s="2"/>
      <c r="L24" s="2">
        <v>2439747892</v>
      </c>
      <c r="M24" s="2">
        <f t="shared" si="0"/>
        <v>1950469681.891</v>
      </c>
      <c r="N24" s="2"/>
      <c r="O24" s="2"/>
      <c r="R24" s="6"/>
      <c r="S24" s="1"/>
      <c r="T24" s="1"/>
    </row>
    <row r="25" spans="1:20" s="4" customFormat="1" x14ac:dyDescent="0.25">
      <c r="A25" s="1" t="s">
        <v>7</v>
      </c>
      <c r="B25" s="1" t="s">
        <v>19</v>
      </c>
      <c r="C25" s="2" t="s">
        <v>28</v>
      </c>
      <c r="D25" s="2" t="s">
        <v>40</v>
      </c>
      <c r="E25" s="2" t="s">
        <v>33</v>
      </c>
      <c r="F25" s="2">
        <v>2</v>
      </c>
      <c r="G25" s="2">
        <v>3</v>
      </c>
      <c r="H25" s="2">
        <v>2033875</v>
      </c>
      <c r="I25" s="2">
        <v>1063.1669999999999</v>
      </c>
      <c r="J25" s="2"/>
      <c r="K25" s="2"/>
      <c r="L25" s="2">
        <v>2162349133</v>
      </c>
      <c r="M25" s="2">
        <f t="shared" si="0"/>
        <v>1528137078.0625</v>
      </c>
      <c r="N25" s="2"/>
      <c r="O25" s="2"/>
      <c r="Q25" s="1"/>
      <c r="R25" s="5"/>
      <c r="S25" s="6"/>
    </row>
    <row r="26" spans="1:20" x14ac:dyDescent="0.25">
      <c r="A26" s="1" t="s">
        <v>7</v>
      </c>
      <c r="B26" s="1" t="s">
        <v>11</v>
      </c>
      <c r="C26" s="2" t="s">
        <v>28</v>
      </c>
      <c r="D26" s="2" t="s">
        <v>38</v>
      </c>
      <c r="E26" s="2" t="s">
        <v>33</v>
      </c>
      <c r="F26" s="2">
        <v>1</v>
      </c>
      <c r="G26" s="2">
        <v>1</v>
      </c>
      <c r="H26" s="2">
        <v>724841</v>
      </c>
      <c r="I26" s="2">
        <v>420.48599999999999</v>
      </c>
      <c r="J26" s="2">
        <f>AVERAGE(I26:I28)</f>
        <v>432.22466666666668</v>
      </c>
      <c r="K26" s="2">
        <f>AVERAGE(J26,J29)</f>
        <v>458.7955</v>
      </c>
      <c r="L26" s="2">
        <v>304785600</v>
      </c>
      <c r="M26" s="2">
        <f t="shared" si="0"/>
        <v>78762417.595499992</v>
      </c>
      <c r="N26" s="2">
        <f>AVERAGE(M26:M28)</f>
        <v>66911895.980999999</v>
      </c>
      <c r="O26" s="2">
        <f>AVERAGE(N26,N29)</f>
        <v>67084894.304333329</v>
      </c>
    </row>
    <row r="27" spans="1:20" x14ac:dyDescent="0.25">
      <c r="A27" s="1" t="s">
        <v>7</v>
      </c>
      <c r="B27" s="1" t="s">
        <v>11</v>
      </c>
      <c r="C27" s="2" t="s">
        <v>28</v>
      </c>
      <c r="D27" s="2" t="s">
        <v>38</v>
      </c>
      <c r="E27" s="2" t="s">
        <v>33</v>
      </c>
      <c r="F27" s="2">
        <v>1</v>
      </c>
      <c r="G27" s="2">
        <v>2</v>
      </c>
      <c r="H27" s="2">
        <v>432889</v>
      </c>
      <c r="I27" s="2">
        <v>488.22300000000001</v>
      </c>
      <c r="J27" s="2"/>
      <c r="K27" s="2"/>
      <c r="L27" s="2">
        <v>211346355</v>
      </c>
      <c r="M27" s="2">
        <f t="shared" si="0"/>
        <v>76360959.019499987</v>
      </c>
      <c r="N27" s="2"/>
      <c r="O27" s="2"/>
    </row>
    <row r="28" spans="1:20" x14ac:dyDescent="0.25">
      <c r="A28" s="1" t="s">
        <v>7</v>
      </c>
      <c r="B28" s="1" t="s">
        <v>11</v>
      </c>
      <c r="C28" s="2" t="s">
        <v>28</v>
      </c>
      <c r="D28" s="2" t="s">
        <v>38</v>
      </c>
      <c r="E28" s="2" t="s">
        <v>33</v>
      </c>
      <c r="F28" s="2">
        <v>1</v>
      </c>
      <c r="G28" s="2">
        <v>3</v>
      </c>
      <c r="H28" s="2">
        <v>599056</v>
      </c>
      <c r="I28" s="2">
        <v>387.96499999999997</v>
      </c>
      <c r="J28" s="2"/>
      <c r="K28" s="2"/>
      <c r="L28" s="2">
        <v>232412649</v>
      </c>
      <c r="M28" s="2">
        <f t="shared" si="0"/>
        <v>45612311.328000009</v>
      </c>
      <c r="N28" s="2"/>
      <c r="O28" s="2"/>
    </row>
    <row r="29" spans="1:20" x14ac:dyDescent="0.25">
      <c r="A29" s="1" t="s">
        <v>7</v>
      </c>
      <c r="B29" s="1" t="s">
        <v>11</v>
      </c>
      <c r="C29" s="2" t="s">
        <v>28</v>
      </c>
      <c r="D29" s="2" t="s">
        <v>38</v>
      </c>
      <c r="E29" s="2" t="s">
        <v>33</v>
      </c>
      <c r="F29" s="2">
        <v>2</v>
      </c>
      <c r="G29" s="2">
        <v>1</v>
      </c>
      <c r="H29" s="2">
        <v>516540</v>
      </c>
      <c r="I29" s="2">
        <v>475.61599999999999</v>
      </c>
      <c r="J29" s="2">
        <f>AVERAGE(I29:I31)</f>
        <v>485.36633333333333</v>
      </c>
      <c r="K29" s="2"/>
      <c r="L29" s="2">
        <v>245674898</v>
      </c>
      <c r="M29" s="2">
        <f t="shared" si="0"/>
        <v>84605070.770000011</v>
      </c>
      <c r="N29" s="2">
        <f>AVERAGE(M29:M31)</f>
        <v>67257892.627666667</v>
      </c>
      <c r="O29" s="2"/>
    </row>
    <row r="30" spans="1:20" x14ac:dyDescent="0.25">
      <c r="A30" s="1" t="s">
        <v>7</v>
      </c>
      <c r="B30" s="1" t="s">
        <v>11</v>
      </c>
      <c r="C30" s="2" t="s">
        <v>28</v>
      </c>
      <c r="D30" s="2" t="s">
        <v>38</v>
      </c>
      <c r="E30" s="2" t="s">
        <v>33</v>
      </c>
      <c r="F30" s="2">
        <v>2</v>
      </c>
      <c r="G30" s="2">
        <v>2</v>
      </c>
      <c r="H30" s="2">
        <v>699305</v>
      </c>
      <c r="I30" s="2">
        <v>347.755</v>
      </c>
      <c r="J30" s="2"/>
      <c r="K30" s="2"/>
      <c r="L30" s="2">
        <v>243187073</v>
      </c>
      <c r="M30" s="2">
        <f t="shared" si="0"/>
        <v>25126641.027500004</v>
      </c>
      <c r="N30" s="2"/>
      <c r="O30" s="2"/>
    </row>
    <row r="31" spans="1:20" x14ac:dyDescent="0.25">
      <c r="A31" s="1" t="s">
        <v>7</v>
      </c>
      <c r="B31" s="1" t="s">
        <v>11</v>
      </c>
      <c r="C31" s="2" t="s">
        <v>28</v>
      </c>
      <c r="D31" s="2" t="s">
        <v>38</v>
      </c>
      <c r="E31" s="2" t="s">
        <v>33</v>
      </c>
      <c r="F31" s="2">
        <v>2</v>
      </c>
      <c r="G31" s="2">
        <v>3</v>
      </c>
      <c r="H31" s="2">
        <v>286821</v>
      </c>
      <c r="I31" s="2">
        <v>632.72799999999995</v>
      </c>
      <c r="J31" s="2"/>
      <c r="K31" s="2"/>
      <c r="L31" s="2">
        <v>181479781</v>
      </c>
      <c r="M31" s="2">
        <f t="shared" si="0"/>
        <v>92041966.085500002</v>
      </c>
      <c r="N31" s="2"/>
      <c r="O31" s="2"/>
    </row>
    <row r="32" spans="1:20" x14ac:dyDescent="0.25">
      <c r="A32" s="1" t="s">
        <v>7</v>
      </c>
      <c r="B32" s="1" t="s">
        <v>11</v>
      </c>
      <c r="C32" s="2" t="s">
        <v>28</v>
      </c>
      <c r="D32" s="2" t="s">
        <v>40</v>
      </c>
      <c r="E32" s="2" t="s">
        <v>33</v>
      </c>
      <c r="F32" s="2">
        <v>1</v>
      </c>
      <c r="G32" s="2">
        <v>1</v>
      </c>
      <c r="H32" s="2">
        <v>876462</v>
      </c>
      <c r="I32" s="2">
        <v>363.791</v>
      </c>
      <c r="J32" s="2">
        <f>AVERAGE(I32:I34)</f>
        <v>748.14600000000007</v>
      </c>
      <c r="K32" s="2">
        <f>AVERAGE(J32,J35)</f>
        <v>683.25549999999998</v>
      </c>
      <c r="L32" s="2">
        <v>318848592</v>
      </c>
      <c r="M32" s="2">
        <f t="shared" si="0"/>
        <v>45546267.08099997</v>
      </c>
      <c r="N32" s="2">
        <f>AVERAGE(M32:M34)</f>
        <v>515958749.24699998</v>
      </c>
      <c r="O32" s="2">
        <f>AVERAGE(N32,N35)</f>
        <v>466159392.61816669</v>
      </c>
    </row>
    <row r="33" spans="1:18" x14ac:dyDescent="0.25">
      <c r="A33" s="1" t="s">
        <v>7</v>
      </c>
      <c r="B33" s="1" t="s">
        <v>11</v>
      </c>
      <c r="C33" s="2" t="s">
        <v>28</v>
      </c>
      <c r="D33" s="2" t="s">
        <v>40</v>
      </c>
      <c r="E33" s="2" t="s">
        <v>33</v>
      </c>
      <c r="F33" s="2">
        <v>1</v>
      </c>
      <c r="G33" s="2">
        <v>2</v>
      </c>
      <c r="H33" s="2">
        <v>923108</v>
      </c>
      <c r="I33" s="2">
        <v>1200.741</v>
      </c>
      <c r="J33" s="2"/>
      <c r="K33" s="2"/>
      <c r="L33" s="2">
        <v>1108413375</v>
      </c>
      <c r="M33" s="2">
        <f t="shared" si="0"/>
        <v>820565684.454</v>
      </c>
      <c r="N33" s="2"/>
      <c r="O33" s="2"/>
    </row>
    <row r="34" spans="1:18" x14ac:dyDescent="0.25">
      <c r="A34" s="1" t="s">
        <v>7</v>
      </c>
      <c r="B34" s="1" t="s">
        <v>11</v>
      </c>
      <c r="C34" s="2" t="s">
        <v>28</v>
      </c>
      <c r="D34" s="2" t="s">
        <v>40</v>
      </c>
      <c r="E34" s="2" t="s">
        <v>33</v>
      </c>
      <c r="F34" s="2">
        <v>1</v>
      </c>
      <c r="G34" s="2">
        <v>3</v>
      </c>
      <c r="H34" s="2">
        <v>1852212</v>
      </c>
      <c r="I34" s="2">
        <v>679.90599999999995</v>
      </c>
      <c r="J34" s="2"/>
      <c r="K34" s="2"/>
      <c r="L34" s="2">
        <v>1259329377</v>
      </c>
      <c r="M34" s="2">
        <f t="shared" si="0"/>
        <v>681764296.20599997</v>
      </c>
      <c r="N34" s="2"/>
      <c r="O34" s="2"/>
    </row>
    <row r="35" spans="1:18" x14ac:dyDescent="0.25">
      <c r="A35" s="1" t="s">
        <v>7</v>
      </c>
      <c r="B35" s="1" t="s">
        <v>11</v>
      </c>
      <c r="C35" s="2" t="s">
        <v>28</v>
      </c>
      <c r="D35" s="2" t="s">
        <v>40</v>
      </c>
      <c r="E35" s="2" t="s">
        <v>33</v>
      </c>
      <c r="F35" s="2">
        <v>2</v>
      </c>
      <c r="G35" s="2">
        <v>1</v>
      </c>
      <c r="H35" s="2">
        <v>1910441</v>
      </c>
      <c r="I35" s="2">
        <v>332.06099999999998</v>
      </c>
      <c r="J35" s="2">
        <f>AVERAGE(I35:I37)</f>
        <v>618.36500000000001</v>
      </c>
      <c r="K35" s="2"/>
      <c r="L35" s="2">
        <v>634383394</v>
      </c>
      <c r="M35" s="2">
        <f t="shared" si="0"/>
        <v>38661084.395499945</v>
      </c>
      <c r="N35" s="2">
        <f>AVERAGE(M35:M37)</f>
        <v>416360035.98933333</v>
      </c>
      <c r="O35" s="2"/>
    </row>
    <row r="36" spans="1:18" x14ac:dyDescent="0.25">
      <c r="A36" s="1" t="s">
        <v>7</v>
      </c>
      <c r="B36" s="1" t="s">
        <v>11</v>
      </c>
      <c r="C36" s="2" t="s">
        <v>28</v>
      </c>
      <c r="D36" s="2" t="s">
        <v>40</v>
      </c>
      <c r="E36" s="2" t="s">
        <v>33</v>
      </c>
      <c r="F36" s="2">
        <v>2</v>
      </c>
      <c r="G36" s="2">
        <v>2</v>
      </c>
      <c r="H36" s="2">
        <v>1616620</v>
      </c>
      <c r="I36" s="2">
        <v>558.88</v>
      </c>
      <c r="J36" s="2"/>
      <c r="K36" s="2"/>
      <c r="L36" s="2">
        <v>903496285</v>
      </c>
      <c r="M36" s="2">
        <f t="shared" si="0"/>
        <v>399394561.81</v>
      </c>
      <c r="N36" s="2"/>
      <c r="O36" s="2"/>
    </row>
    <row r="37" spans="1:18" x14ac:dyDescent="0.25">
      <c r="A37" s="1" t="s">
        <v>7</v>
      </c>
      <c r="B37" s="1" t="s">
        <v>11</v>
      </c>
      <c r="C37" s="2" t="s">
        <v>28</v>
      </c>
      <c r="D37" s="2" t="s">
        <v>40</v>
      </c>
      <c r="E37" s="2" t="s">
        <v>33</v>
      </c>
      <c r="F37" s="2">
        <v>2</v>
      </c>
      <c r="G37" s="2">
        <v>3</v>
      </c>
      <c r="H37" s="2">
        <v>1243275</v>
      </c>
      <c r="I37" s="2">
        <v>964.154</v>
      </c>
      <c r="J37" s="2"/>
      <c r="K37" s="2"/>
      <c r="L37" s="2">
        <v>1198708067</v>
      </c>
      <c r="M37" s="2">
        <f t="shared" si="0"/>
        <v>811024461.76250005</v>
      </c>
      <c r="N37" s="2"/>
      <c r="O37" s="2"/>
    </row>
    <row r="38" spans="1:18" x14ac:dyDescent="0.25">
      <c r="A38" s="1" t="s">
        <v>7</v>
      </c>
      <c r="B38" s="1" t="s">
        <v>12</v>
      </c>
      <c r="C38" s="2"/>
      <c r="D38" s="2"/>
      <c r="E38" s="2" t="s">
        <v>33</v>
      </c>
      <c r="F38" s="2">
        <v>1</v>
      </c>
      <c r="G38" s="2"/>
      <c r="H38" s="2">
        <v>412962</v>
      </c>
      <c r="I38" s="2">
        <v>296.04000000000002</v>
      </c>
      <c r="J38" s="2">
        <f>AVERAGE(I38:I40)</f>
        <v>307.2766666666667</v>
      </c>
      <c r="K38" s="2">
        <f>AVERAGE(J38,J41)</f>
        <v>311.8245</v>
      </c>
      <c r="L38" s="2">
        <v>122253476</v>
      </c>
      <c r="M38" s="2"/>
      <c r="N38" s="2"/>
      <c r="O38" s="2"/>
    </row>
    <row r="39" spans="1:18" x14ac:dyDescent="0.25">
      <c r="A39" s="1" t="s">
        <v>7</v>
      </c>
      <c r="B39" s="1" t="s">
        <v>12</v>
      </c>
      <c r="C39" s="2"/>
      <c r="D39" s="2"/>
      <c r="E39" s="2" t="s">
        <v>33</v>
      </c>
      <c r="F39" s="2">
        <v>1</v>
      </c>
      <c r="G39" s="2"/>
      <c r="H39" s="2">
        <v>329233</v>
      </c>
      <c r="I39" s="2">
        <v>334.09300000000002</v>
      </c>
      <c r="J39" s="2"/>
      <c r="K39" s="2"/>
      <c r="L39" s="2">
        <v>109994593</v>
      </c>
      <c r="M39" s="2"/>
      <c r="N39" s="2"/>
      <c r="O39" s="2"/>
    </row>
    <row r="40" spans="1:18" x14ac:dyDescent="0.25">
      <c r="A40" s="1" t="s">
        <v>7</v>
      </c>
      <c r="B40" s="1" t="s">
        <v>12</v>
      </c>
      <c r="C40" s="2"/>
      <c r="D40" s="2"/>
      <c r="E40" s="2" t="s">
        <v>33</v>
      </c>
      <c r="F40" s="2">
        <v>1</v>
      </c>
      <c r="G40" s="2"/>
      <c r="H40" s="2">
        <v>285692</v>
      </c>
      <c r="I40" s="2">
        <v>291.697</v>
      </c>
      <c r="J40" s="2"/>
      <c r="K40" s="2"/>
      <c r="L40" s="2">
        <v>83335522</v>
      </c>
      <c r="M40" s="2"/>
      <c r="N40" s="2"/>
      <c r="O40" s="2"/>
    </row>
    <row r="41" spans="1:18" x14ac:dyDescent="0.25">
      <c r="A41" s="1" t="s">
        <v>7</v>
      </c>
      <c r="B41" s="1" t="s">
        <v>12</v>
      </c>
      <c r="C41" s="2"/>
      <c r="D41" s="2"/>
      <c r="E41" s="2" t="s">
        <v>33</v>
      </c>
      <c r="F41" s="2">
        <v>2</v>
      </c>
      <c r="G41" s="2"/>
      <c r="H41" s="2">
        <v>454003</v>
      </c>
      <c r="I41" s="2">
        <v>287.55399999999997</v>
      </c>
      <c r="J41" s="2">
        <f>AVERAGE(I41:I43)</f>
        <v>316.3723333333333</v>
      </c>
      <c r="K41" s="2"/>
      <c r="L41" s="2">
        <v>130550395</v>
      </c>
      <c r="M41" s="2"/>
      <c r="N41" s="2"/>
      <c r="O41" s="2"/>
    </row>
    <row r="42" spans="1:18" x14ac:dyDescent="0.25">
      <c r="A42" s="1" t="s">
        <v>7</v>
      </c>
      <c r="B42" s="1" t="s">
        <v>12</v>
      </c>
      <c r="C42" s="2"/>
      <c r="D42" s="2"/>
      <c r="E42" s="2" t="s">
        <v>33</v>
      </c>
      <c r="F42" s="2">
        <v>2</v>
      </c>
      <c r="G42" s="2"/>
      <c r="H42" s="2">
        <v>144255</v>
      </c>
      <c r="I42" s="2">
        <v>337.66699999999997</v>
      </c>
      <c r="J42" s="2"/>
      <c r="K42" s="2"/>
      <c r="L42" s="2">
        <v>48710169</v>
      </c>
      <c r="M42" s="2"/>
      <c r="N42" s="2"/>
      <c r="O42" s="2"/>
    </row>
    <row r="43" spans="1:18" x14ac:dyDescent="0.25">
      <c r="A43" s="1" t="s">
        <v>7</v>
      </c>
      <c r="B43" s="1" t="s">
        <v>12</v>
      </c>
      <c r="C43" s="2"/>
      <c r="D43" s="2"/>
      <c r="E43" s="2" t="s">
        <v>33</v>
      </c>
      <c r="F43" s="2">
        <v>2</v>
      </c>
      <c r="G43" s="2"/>
      <c r="H43" s="2">
        <v>83413</v>
      </c>
      <c r="I43" s="2">
        <v>323.89600000000002</v>
      </c>
      <c r="J43" s="2"/>
      <c r="K43" s="2"/>
      <c r="L43" s="2">
        <v>27017122</v>
      </c>
      <c r="M43" s="2"/>
      <c r="N43" s="2"/>
      <c r="O43" s="2"/>
    </row>
    <row r="44" spans="1:18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6" spans="1:18" x14ac:dyDescent="0.25">
      <c r="R46" s="1"/>
    </row>
    <row r="47" spans="1:18" x14ac:dyDescent="0.25">
      <c r="R47" s="1"/>
    </row>
    <row r="48" spans="1:18" x14ac:dyDescent="0.25">
      <c r="R48" s="1"/>
    </row>
    <row r="49" spans="18:18" x14ac:dyDescent="0.25">
      <c r="R49" s="1"/>
    </row>
    <row r="50" spans="18:18" x14ac:dyDescent="0.25">
      <c r="R50" s="1"/>
    </row>
    <row r="51" spans="18:18" x14ac:dyDescent="0.25">
      <c r="R51" s="1"/>
    </row>
    <row r="52" spans="18:18" x14ac:dyDescent="0.25">
      <c r="R52" s="1"/>
    </row>
    <row r="53" spans="18:18" x14ac:dyDescent="0.25">
      <c r="R53" s="1"/>
    </row>
    <row r="54" spans="18:18" x14ac:dyDescent="0.25">
      <c r="R54" s="1"/>
    </row>
    <row r="55" spans="18:18" x14ac:dyDescent="0.25">
      <c r="R55" s="1"/>
    </row>
    <row r="56" spans="18:18" x14ac:dyDescent="0.25">
      <c r="R56" s="1"/>
    </row>
    <row r="57" spans="18:18" x14ac:dyDescent="0.25">
      <c r="R57" s="1"/>
    </row>
    <row r="58" spans="18:18" x14ac:dyDescent="0.25">
      <c r="R58" s="1"/>
    </row>
    <row r="59" spans="18:18" x14ac:dyDescent="0.25">
      <c r="R59" s="1"/>
    </row>
    <row r="60" spans="18:18" x14ac:dyDescent="0.25">
      <c r="R60" s="1"/>
    </row>
    <row r="61" spans="18:18" x14ac:dyDescent="0.25">
      <c r="R61" s="1"/>
    </row>
    <row r="62" spans="18:18" x14ac:dyDescent="0.25">
      <c r="R62" s="1"/>
    </row>
    <row r="63" spans="18:18" x14ac:dyDescent="0.25">
      <c r="R63" s="1"/>
    </row>
    <row r="64" spans="18:18" x14ac:dyDescent="0.25">
      <c r="R64" s="1"/>
    </row>
    <row r="65" spans="1:18" x14ac:dyDescent="0.25">
      <c r="R65" s="1"/>
    </row>
    <row r="66" spans="1:18" x14ac:dyDescent="0.25">
      <c r="R66" s="1"/>
    </row>
    <row r="67" spans="1:18" x14ac:dyDescent="0.25">
      <c r="R67" s="1"/>
    </row>
    <row r="68" spans="1:18" x14ac:dyDescent="0.25">
      <c r="R68" s="1"/>
    </row>
    <row r="69" spans="1:18" x14ac:dyDescent="0.25">
      <c r="R69" s="1"/>
    </row>
    <row r="70" spans="1:18" x14ac:dyDescent="0.25">
      <c r="R70" s="1"/>
    </row>
    <row r="71" spans="1:18" x14ac:dyDescent="0.25">
      <c r="R71" s="1"/>
    </row>
    <row r="72" spans="1:18" x14ac:dyDescent="0.25">
      <c r="R72" s="1"/>
    </row>
    <row r="73" spans="1:18" x14ac:dyDescent="0.25">
      <c r="R73" s="1"/>
    </row>
    <row r="74" spans="1:18" x14ac:dyDescent="0.25">
      <c r="R74" s="1"/>
    </row>
    <row r="75" spans="1:18" x14ac:dyDescent="0.25">
      <c r="R75" s="1"/>
    </row>
    <row r="76" spans="1:18" x14ac:dyDescent="0.25">
      <c r="R76" s="1"/>
    </row>
    <row r="77" spans="1:18" x14ac:dyDescent="0.25">
      <c r="A77" s="2"/>
      <c r="R77" s="1"/>
    </row>
    <row r="78" spans="1:18" x14ac:dyDescent="0.25">
      <c r="R78" s="1"/>
    </row>
    <row r="79" spans="1:18" x14ac:dyDescent="0.25">
      <c r="R79" s="1"/>
    </row>
    <row r="80" spans="1:18" x14ac:dyDescent="0.25">
      <c r="R80" s="1"/>
    </row>
    <row r="81" spans="18:18" x14ac:dyDescent="0.25">
      <c r="R81" s="1"/>
    </row>
    <row r="82" spans="18:18" x14ac:dyDescent="0.25">
      <c r="R82" s="1"/>
    </row>
    <row r="83" spans="18:18" x14ac:dyDescent="0.25">
      <c r="R83" s="1"/>
    </row>
    <row r="84" spans="18:18" x14ac:dyDescent="0.25">
      <c r="R84" s="1"/>
    </row>
    <row r="85" spans="18:18" x14ac:dyDescent="0.25">
      <c r="R85" s="1"/>
    </row>
    <row r="86" spans="18:18" x14ac:dyDescent="0.25">
      <c r="R86" s="1"/>
    </row>
    <row r="87" spans="18:18" x14ac:dyDescent="0.25">
      <c r="R87" s="1"/>
    </row>
    <row r="88" spans="18:18" x14ac:dyDescent="0.25">
      <c r="R88" s="1"/>
    </row>
    <row r="89" spans="18:18" x14ac:dyDescent="0.25">
      <c r="R89" s="1"/>
    </row>
    <row r="90" spans="18:18" x14ac:dyDescent="0.25">
      <c r="R90" s="1"/>
    </row>
    <row r="91" spans="18:18" x14ac:dyDescent="0.25">
      <c r="R91" s="1"/>
    </row>
    <row r="92" spans="18:18" x14ac:dyDescent="0.25">
      <c r="R92" s="1"/>
    </row>
    <row r="93" spans="18:18" x14ac:dyDescent="0.25">
      <c r="R93" s="1"/>
    </row>
    <row r="94" spans="18:18" x14ac:dyDescent="0.25">
      <c r="R94" s="1"/>
    </row>
    <row r="95" spans="18:18" x14ac:dyDescent="0.25">
      <c r="R95" s="1"/>
    </row>
    <row r="96" spans="18:18" x14ac:dyDescent="0.25">
      <c r="R96" s="1"/>
    </row>
    <row r="97" spans="18:18" x14ac:dyDescent="0.25">
      <c r="R97" s="1"/>
    </row>
    <row r="98" spans="18:18" x14ac:dyDescent="0.25">
      <c r="R98" s="1"/>
    </row>
    <row r="99" spans="18:18" x14ac:dyDescent="0.25">
      <c r="R99" s="1"/>
    </row>
    <row r="100" spans="18:18" x14ac:dyDescent="0.25">
      <c r="R100" s="1"/>
    </row>
    <row r="101" spans="18:18" x14ac:dyDescent="0.25">
      <c r="R101" s="1"/>
    </row>
    <row r="102" spans="18:18" x14ac:dyDescent="0.25">
      <c r="R102" s="1"/>
    </row>
    <row r="103" spans="18:18" x14ac:dyDescent="0.25">
      <c r="R103" s="1"/>
    </row>
    <row r="104" spans="18:18" x14ac:dyDescent="0.25">
      <c r="R104" s="1"/>
    </row>
    <row r="105" spans="18:18" x14ac:dyDescent="0.25">
      <c r="R105" s="1"/>
    </row>
    <row r="106" spans="18:18" x14ac:dyDescent="0.25">
      <c r="R106" s="1"/>
    </row>
    <row r="107" spans="18:18" x14ac:dyDescent="0.25">
      <c r="R107" s="1"/>
    </row>
    <row r="108" spans="18:18" x14ac:dyDescent="0.25">
      <c r="R108" s="1"/>
    </row>
    <row r="109" spans="18:18" x14ac:dyDescent="0.25">
      <c r="R109" s="1"/>
    </row>
    <row r="110" spans="18:18" x14ac:dyDescent="0.25">
      <c r="R110" s="1"/>
    </row>
    <row r="111" spans="18:18" x14ac:dyDescent="0.25">
      <c r="R111" s="1"/>
    </row>
    <row r="112" spans="18:18" x14ac:dyDescent="0.25">
      <c r="R112" s="1"/>
    </row>
    <row r="113" spans="18:18" x14ac:dyDescent="0.25">
      <c r="R113" s="1"/>
    </row>
    <row r="114" spans="18:18" x14ac:dyDescent="0.25">
      <c r="R114" s="1"/>
    </row>
    <row r="115" spans="18:18" x14ac:dyDescent="0.25">
      <c r="R115" s="1"/>
    </row>
    <row r="116" spans="18:18" x14ac:dyDescent="0.25">
      <c r="R116" s="1"/>
    </row>
    <row r="117" spans="18:18" x14ac:dyDescent="0.25">
      <c r="R117" s="1"/>
    </row>
    <row r="118" spans="18:18" x14ac:dyDescent="0.25">
      <c r="R118" s="1"/>
    </row>
    <row r="119" spans="18:18" x14ac:dyDescent="0.25">
      <c r="R119" s="1"/>
    </row>
    <row r="120" spans="18:18" x14ac:dyDescent="0.25">
      <c r="R120" s="1"/>
    </row>
    <row r="121" spans="18:18" x14ac:dyDescent="0.25">
      <c r="R121" s="1"/>
    </row>
    <row r="122" spans="18:18" x14ac:dyDescent="0.25">
      <c r="R122" s="1"/>
    </row>
    <row r="123" spans="18:18" x14ac:dyDescent="0.25">
      <c r="R123" s="1"/>
    </row>
    <row r="124" spans="18:18" x14ac:dyDescent="0.25">
      <c r="R124" s="1"/>
    </row>
    <row r="125" spans="18:18" x14ac:dyDescent="0.25">
      <c r="R125" s="1"/>
    </row>
    <row r="126" spans="18:18" x14ac:dyDescent="0.25">
      <c r="R126" s="1"/>
    </row>
    <row r="127" spans="18:18" x14ac:dyDescent="0.25">
      <c r="R127" s="1"/>
    </row>
    <row r="128" spans="18:18" x14ac:dyDescent="0.25">
      <c r="R128" s="1"/>
    </row>
    <row r="129" spans="18:18" x14ac:dyDescent="0.25">
      <c r="R129" s="1"/>
    </row>
    <row r="130" spans="18:18" x14ac:dyDescent="0.25">
      <c r="R130" s="1"/>
    </row>
    <row r="131" spans="18:18" x14ac:dyDescent="0.25">
      <c r="R131" s="1"/>
    </row>
    <row r="132" spans="18:18" x14ac:dyDescent="0.25">
      <c r="R132" s="1"/>
    </row>
    <row r="133" spans="18:18" x14ac:dyDescent="0.25">
      <c r="R133" s="1"/>
    </row>
  </sheetData>
  <mergeCells count="6">
    <mergeCell ref="O1:O6"/>
    <mergeCell ref="J1:J6"/>
    <mergeCell ref="K1:K6"/>
    <mergeCell ref="L1:L6"/>
    <mergeCell ref="M1:M6"/>
    <mergeCell ref="N1:N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7EA84-03B5-4106-B40B-7550C904879A}">
  <dimension ref="A1:T83"/>
  <sheetViews>
    <sheetView topLeftCell="B1" zoomScale="60" zoomScaleNormal="60" workbookViewId="0">
      <selection activeCell="Q41" sqref="Q41"/>
    </sheetView>
  </sheetViews>
  <sheetFormatPr defaultColWidth="9.140625" defaultRowHeight="15" x14ac:dyDescent="0.25"/>
  <cols>
    <col min="1" max="1" width="5.85546875" style="1" bestFit="1" customWidth="1"/>
    <col min="2" max="2" width="21.5703125" style="1" bestFit="1" customWidth="1"/>
    <col min="3" max="3" width="11.28515625" style="1" bestFit="1" customWidth="1"/>
    <col min="4" max="4" width="11.140625" style="1" bestFit="1" customWidth="1"/>
    <col min="5" max="5" width="11.140625" style="1" customWidth="1"/>
    <col min="6" max="6" width="10.85546875" style="1" bestFit="1" customWidth="1"/>
    <col min="7" max="7" width="9.42578125" style="1" bestFit="1" customWidth="1"/>
    <col min="8" max="8" width="14.85546875" style="1" bestFit="1" customWidth="1"/>
    <col min="9" max="9" width="12.85546875" style="1" customWidth="1"/>
    <col min="10" max="11" width="19.42578125" style="1" customWidth="1"/>
    <col min="12" max="12" width="16.28515625" style="1" customWidth="1"/>
    <col min="13" max="13" width="16.140625" style="1" customWidth="1"/>
    <col min="14" max="16" width="13.28515625" style="1" customWidth="1"/>
    <col min="17" max="17" width="14" style="1" bestFit="1" customWidth="1"/>
    <col min="18" max="18" width="15.85546875" style="5" customWidth="1"/>
    <col min="19" max="19" width="16.28515625" style="1" customWidth="1"/>
    <col min="20" max="20" width="13.28515625" style="1" bestFit="1" customWidth="1"/>
    <col min="21" max="16384" width="9.140625" style="1"/>
  </cols>
  <sheetData>
    <row r="1" spans="1:20" x14ac:dyDescent="0.25">
      <c r="I1" s="7" t="s">
        <v>27</v>
      </c>
      <c r="J1" s="16" t="s">
        <v>22</v>
      </c>
      <c r="K1" s="16" t="s">
        <v>23</v>
      </c>
      <c r="L1" s="16" t="s">
        <v>24</v>
      </c>
      <c r="M1" s="17" t="s">
        <v>25</v>
      </c>
      <c r="N1" s="16" t="s">
        <v>22</v>
      </c>
      <c r="O1" s="16" t="s">
        <v>23</v>
      </c>
      <c r="P1" s="8"/>
    </row>
    <row r="2" spans="1:20" x14ac:dyDescent="0.25">
      <c r="J2" s="16"/>
      <c r="K2" s="16"/>
      <c r="L2" s="16"/>
      <c r="M2" s="17"/>
      <c r="N2" s="16"/>
      <c r="O2" s="16"/>
    </row>
    <row r="3" spans="1:20" x14ac:dyDescent="0.25">
      <c r="J3" s="16"/>
      <c r="K3" s="16"/>
      <c r="L3" s="16"/>
      <c r="M3" s="17"/>
      <c r="N3" s="16"/>
      <c r="O3" s="16"/>
    </row>
    <row r="4" spans="1:20" x14ac:dyDescent="0.25">
      <c r="J4" s="16"/>
      <c r="K4" s="16"/>
      <c r="L4" s="16"/>
      <c r="M4" s="17"/>
      <c r="N4" s="16"/>
      <c r="O4" s="16"/>
    </row>
    <row r="5" spans="1:20" x14ac:dyDescent="0.25">
      <c r="J5" s="16"/>
      <c r="K5" s="16"/>
      <c r="L5" s="16"/>
      <c r="M5" s="17"/>
      <c r="N5" s="16"/>
      <c r="O5" s="16"/>
    </row>
    <row r="6" spans="1:20" x14ac:dyDescent="0.25">
      <c r="J6" s="16"/>
      <c r="K6" s="16"/>
      <c r="L6" s="16"/>
      <c r="M6" s="17"/>
      <c r="N6" s="16"/>
      <c r="O6" s="16"/>
    </row>
    <row r="7" spans="1:20" ht="60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31</v>
      </c>
      <c r="F7" s="1" t="s">
        <v>3</v>
      </c>
      <c r="G7" s="1" t="s">
        <v>4</v>
      </c>
      <c r="H7" s="1" t="s">
        <v>20</v>
      </c>
      <c r="I7" s="8" t="s">
        <v>21</v>
      </c>
      <c r="J7" s="3" t="s">
        <v>13</v>
      </c>
      <c r="K7" s="3" t="s">
        <v>14</v>
      </c>
      <c r="L7" s="3" t="s">
        <v>5</v>
      </c>
      <c r="M7" s="8" t="s">
        <v>26</v>
      </c>
      <c r="N7" s="8" t="s">
        <v>15</v>
      </c>
      <c r="O7" s="8" t="s">
        <v>16</v>
      </c>
    </row>
    <row r="8" spans="1:20" x14ac:dyDescent="0.25">
      <c r="A8" s="1" t="s">
        <v>7</v>
      </c>
      <c r="B8" s="1" t="s">
        <v>19</v>
      </c>
      <c r="C8" s="1" t="s">
        <v>28</v>
      </c>
      <c r="D8" s="1" t="s">
        <v>38</v>
      </c>
      <c r="E8" s="1" t="s">
        <v>33</v>
      </c>
      <c r="F8" s="1">
        <v>1</v>
      </c>
      <c r="G8" s="1">
        <v>1</v>
      </c>
      <c r="H8" s="1">
        <v>122507</v>
      </c>
      <c r="I8" s="1">
        <v>360.48</v>
      </c>
      <c r="J8" s="1">
        <f>AVERAGE(I8:I10)</f>
        <v>312.24866666666668</v>
      </c>
      <c r="K8" s="1">
        <f>AVERAGE(J8,J11)</f>
        <v>294.55349999999999</v>
      </c>
      <c r="L8" s="1">
        <v>44161332</v>
      </c>
      <c r="M8" s="11">
        <f t="shared" ref="M8:M37" si="0">L8-(H8*K$38)</f>
        <v>17850136.089000002</v>
      </c>
      <c r="N8" s="1">
        <f>AVERAGE(M8:M10)</f>
        <v>24031078.248</v>
      </c>
      <c r="O8" s="1">
        <f>AVERAGE(N8,N11)</f>
        <v>24519197.540833335</v>
      </c>
    </row>
    <row r="9" spans="1:20" x14ac:dyDescent="0.25">
      <c r="A9" s="1" t="s">
        <v>7</v>
      </c>
      <c r="B9" s="1" t="s">
        <v>19</v>
      </c>
      <c r="C9" s="1" t="s">
        <v>28</v>
      </c>
      <c r="D9" s="1" t="s">
        <v>38</v>
      </c>
      <c r="E9" s="1" t="s">
        <v>33</v>
      </c>
      <c r="F9" s="1">
        <v>1</v>
      </c>
      <c r="G9" s="1">
        <v>2</v>
      </c>
      <c r="H9" s="2">
        <v>366684</v>
      </c>
      <c r="I9" s="2">
        <v>279.35700000000003</v>
      </c>
      <c r="L9" s="2">
        <v>102435610</v>
      </c>
      <c r="M9" s="11">
        <f t="shared" si="0"/>
        <v>23681787.268000007</v>
      </c>
    </row>
    <row r="10" spans="1:20" x14ac:dyDescent="0.25">
      <c r="A10" s="1" t="s">
        <v>7</v>
      </c>
      <c r="B10" s="1" t="s">
        <v>19</v>
      </c>
      <c r="C10" s="1" t="s">
        <v>28</v>
      </c>
      <c r="D10" s="1" t="s">
        <v>38</v>
      </c>
      <c r="E10" s="1" t="s">
        <v>33</v>
      </c>
      <c r="F10" s="1">
        <v>1</v>
      </c>
      <c r="G10" s="1">
        <v>3</v>
      </c>
      <c r="H10" s="2">
        <v>372081</v>
      </c>
      <c r="I10" s="2">
        <v>296.90899999999999</v>
      </c>
      <c r="L10" s="2">
        <v>110474264</v>
      </c>
      <c r="M10" s="11">
        <f t="shared" si="0"/>
        <v>30561311.386999995</v>
      </c>
    </row>
    <row r="11" spans="1:20" x14ac:dyDescent="0.25">
      <c r="A11" s="1" t="s">
        <v>7</v>
      </c>
      <c r="B11" s="1" t="s">
        <v>19</v>
      </c>
      <c r="C11" s="1" t="s">
        <v>28</v>
      </c>
      <c r="D11" s="1" t="s">
        <v>38</v>
      </c>
      <c r="E11" s="1" t="s">
        <v>33</v>
      </c>
      <c r="F11" s="1">
        <v>2</v>
      </c>
      <c r="G11" s="1">
        <v>1</v>
      </c>
      <c r="H11" s="2">
        <v>1960470</v>
      </c>
      <c r="I11" s="2">
        <v>228.47900000000001</v>
      </c>
      <c r="J11" s="1">
        <f>AVERAGE(I11:I13)</f>
        <v>276.85833333333335</v>
      </c>
      <c r="L11" s="2">
        <v>447926371</v>
      </c>
      <c r="M11" s="11">
        <f t="shared" si="0"/>
        <v>26870347.689999998</v>
      </c>
      <c r="N11" s="1">
        <f>AVERAGE(M11:M13)</f>
        <v>25007316.833666671</v>
      </c>
    </row>
    <row r="12" spans="1:20" x14ac:dyDescent="0.25">
      <c r="A12" s="1" t="s">
        <v>7</v>
      </c>
      <c r="B12" s="1" t="s">
        <v>19</v>
      </c>
      <c r="C12" s="1" t="s">
        <v>28</v>
      </c>
      <c r="D12" s="1" t="s">
        <v>38</v>
      </c>
      <c r="E12" s="1" t="s">
        <v>33</v>
      </c>
      <c r="F12" s="1">
        <v>2</v>
      </c>
      <c r="G12" s="1">
        <v>2</v>
      </c>
      <c r="H12" s="2">
        <v>156653</v>
      </c>
      <c r="I12" s="2">
        <v>347.23599999999999</v>
      </c>
      <c r="L12" s="2">
        <v>54395570</v>
      </c>
      <c r="M12" s="11">
        <f t="shared" si="0"/>
        <v>20750735.230999999</v>
      </c>
    </row>
    <row r="13" spans="1:20" ht="60" x14ac:dyDescent="0.25">
      <c r="A13" s="1" t="s">
        <v>7</v>
      </c>
      <c r="B13" s="1" t="s">
        <v>19</v>
      </c>
      <c r="C13" s="1" t="s">
        <v>28</v>
      </c>
      <c r="D13" s="1" t="s">
        <v>38</v>
      </c>
      <c r="E13" s="1" t="s">
        <v>33</v>
      </c>
      <c r="F13" s="1">
        <v>2</v>
      </c>
      <c r="G13" s="1">
        <v>3</v>
      </c>
      <c r="H13" s="2">
        <v>683540</v>
      </c>
      <c r="I13" s="2">
        <v>254.86</v>
      </c>
      <c r="L13" s="2">
        <v>174206804</v>
      </c>
      <c r="M13" s="11">
        <f t="shared" si="0"/>
        <v>27400867.580000013</v>
      </c>
      <c r="Q13" s="1" t="s">
        <v>0</v>
      </c>
      <c r="R13" s="9" t="s">
        <v>16</v>
      </c>
      <c r="S13" s="8" t="s">
        <v>17</v>
      </c>
      <c r="T13" s="8" t="s">
        <v>41</v>
      </c>
    </row>
    <row r="14" spans="1:20" x14ac:dyDescent="0.25">
      <c r="A14" s="1" t="s">
        <v>7</v>
      </c>
      <c r="B14" s="1" t="s">
        <v>19</v>
      </c>
      <c r="C14" s="1" t="s">
        <v>28</v>
      </c>
      <c r="D14" s="1" t="s">
        <v>39</v>
      </c>
      <c r="E14" s="1" t="s">
        <v>33</v>
      </c>
      <c r="F14" s="1">
        <v>1</v>
      </c>
      <c r="G14" s="1">
        <v>1</v>
      </c>
      <c r="H14" s="1">
        <v>258199</v>
      </c>
      <c r="I14" s="1">
        <v>800.86300000000006</v>
      </c>
      <c r="J14" s="1">
        <f>AVERAGE(I14:I16)</f>
        <v>846.22866666666675</v>
      </c>
      <c r="K14" s="1">
        <f>AVERAGE(J14,J17)</f>
        <v>735.7791666666667</v>
      </c>
      <c r="L14" s="1">
        <v>206782087</v>
      </c>
      <c r="M14" s="11">
        <f t="shared" si="0"/>
        <v>151327913.17300001</v>
      </c>
      <c r="N14" s="1">
        <f>AVERAGE(M14:M16)</f>
        <v>176337365.80566669</v>
      </c>
      <c r="O14" s="1">
        <f>AVERAGE(N14,N17)</f>
        <v>145431653.19350001</v>
      </c>
      <c r="S14" s="5"/>
    </row>
    <row r="15" spans="1:20" x14ac:dyDescent="0.25">
      <c r="A15" s="1" t="s">
        <v>7</v>
      </c>
      <c r="B15" s="1" t="s">
        <v>19</v>
      </c>
      <c r="C15" s="1" t="s">
        <v>28</v>
      </c>
      <c r="D15" s="1" t="s">
        <v>39</v>
      </c>
      <c r="E15" s="1" t="s">
        <v>33</v>
      </c>
      <c r="F15" s="1">
        <v>1</v>
      </c>
      <c r="G15" s="1">
        <v>2</v>
      </c>
      <c r="H15" s="1">
        <v>330911</v>
      </c>
      <c r="I15" s="1">
        <v>881.10699999999997</v>
      </c>
      <c r="L15" s="1">
        <v>291568068</v>
      </c>
      <c r="M15" s="11">
        <f t="shared" si="0"/>
        <v>220497319.79699999</v>
      </c>
      <c r="Q15" s="1" t="s">
        <v>36</v>
      </c>
      <c r="R15" s="5">
        <v>53951646.429333337</v>
      </c>
      <c r="S15" s="5">
        <f>AVERAGE(R15:R16)</f>
        <v>39913010.110250004</v>
      </c>
      <c r="T15" s="5">
        <f>S17/S15</f>
        <v>2.0097737840891754</v>
      </c>
    </row>
    <row r="16" spans="1:20" x14ac:dyDescent="0.25">
      <c r="A16" s="1" t="s">
        <v>7</v>
      </c>
      <c r="B16" s="1" t="s">
        <v>19</v>
      </c>
      <c r="C16" s="1" t="s">
        <v>28</v>
      </c>
      <c r="D16" s="1" t="s">
        <v>39</v>
      </c>
      <c r="E16" s="1" t="s">
        <v>33</v>
      </c>
      <c r="F16" s="1">
        <v>1</v>
      </c>
      <c r="G16" s="1">
        <v>3</v>
      </c>
      <c r="H16" s="1">
        <v>244861</v>
      </c>
      <c r="I16" s="1">
        <v>856.71600000000001</v>
      </c>
      <c r="L16" s="1">
        <v>209776396</v>
      </c>
      <c r="M16" s="11">
        <f t="shared" si="0"/>
        <v>157186864.447</v>
      </c>
      <c r="Q16" s="1" t="s">
        <v>36</v>
      </c>
      <c r="R16" s="5">
        <v>25874373.791166667</v>
      </c>
    </row>
    <row r="17" spans="1:20" x14ac:dyDescent="0.25">
      <c r="A17" s="1" t="s">
        <v>7</v>
      </c>
      <c r="B17" s="1" t="s">
        <v>19</v>
      </c>
      <c r="C17" s="1" t="s">
        <v>28</v>
      </c>
      <c r="D17" s="1" t="s">
        <v>39</v>
      </c>
      <c r="E17" s="1" t="s">
        <v>33</v>
      </c>
      <c r="F17" s="1">
        <v>2</v>
      </c>
      <c r="G17" s="1">
        <v>1</v>
      </c>
      <c r="H17" s="1">
        <v>186002</v>
      </c>
      <c r="I17" s="1">
        <v>741.476</v>
      </c>
      <c r="J17" s="1">
        <f>AVERAGE(I17:I19)</f>
        <v>625.32966666666664</v>
      </c>
      <c r="L17" s="1">
        <v>137916001</v>
      </c>
      <c r="M17" s="11">
        <f t="shared" si="0"/>
        <v>97967793.453999996</v>
      </c>
      <c r="N17" s="1">
        <f>AVERAGE(M17:M19)</f>
        <v>114525940.58133332</v>
      </c>
      <c r="Q17" s="1" t="s">
        <v>35</v>
      </c>
      <c r="R17" s="5">
        <v>24519197.540833335</v>
      </c>
      <c r="S17" s="5">
        <f>AVERAGE(R17:R19)</f>
        <v>80216121.363666669</v>
      </c>
    </row>
    <row r="18" spans="1:20" x14ac:dyDescent="0.25">
      <c r="A18" s="1" t="s">
        <v>7</v>
      </c>
      <c r="B18" s="1" t="s">
        <v>19</v>
      </c>
      <c r="C18" s="1" t="s">
        <v>28</v>
      </c>
      <c r="D18" s="1" t="s">
        <v>39</v>
      </c>
      <c r="E18" s="1" t="s">
        <v>33</v>
      </c>
      <c r="F18" s="1">
        <v>2</v>
      </c>
      <c r="G18" s="1">
        <v>2</v>
      </c>
      <c r="H18" s="1">
        <v>265783</v>
      </c>
      <c r="I18" s="1">
        <v>650.97799999999995</v>
      </c>
      <c r="L18" s="1">
        <v>173018928</v>
      </c>
      <c r="M18" s="11">
        <f t="shared" si="0"/>
        <v>115935915.741</v>
      </c>
      <c r="Q18" s="1" t="s">
        <v>35</v>
      </c>
      <c r="R18" s="5">
        <v>145431653.19350001</v>
      </c>
    </row>
    <row r="19" spans="1:20" x14ac:dyDescent="0.25">
      <c r="A19" s="1" t="s">
        <v>7</v>
      </c>
      <c r="B19" s="1" t="s">
        <v>19</v>
      </c>
      <c r="C19" s="1" t="s">
        <v>28</v>
      </c>
      <c r="D19" s="1" t="s">
        <v>39</v>
      </c>
      <c r="E19" s="1" t="s">
        <v>33</v>
      </c>
      <c r="F19" s="1">
        <v>2</v>
      </c>
      <c r="G19" s="1">
        <v>3</v>
      </c>
      <c r="H19" s="1">
        <v>482487</v>
      </c>
      <c r="I19" s="1">
        <v>483.53500000000003</v>
      </c>
      <c r="L19" s="1">
        <v>233299293</v>
      </c>
      <c r="M19" s="11">
        <f t="shared" si="0"/>
        <v>129674112.54899999</v>
      </c>
      <c r="Q19" s="1" t="s">
        <v>35</v>
      </c>
      <c r="R19" s="5">
        <v>70697513.356666669</v>
      </c>
      <c r="S19" s="5"/>
    </row>
    <row r="20" spans="1:20" s="4" customFormat="1" x14ac:dyDescent="0.25">
      <c r="A20" s="1" t="s">
        <v>7</v>
      </c>
      <c r="B20" s="1" t="s">
        <v>19</v>
      </c>
      <c r="C20" s="1" t="s">
        <v>28</v>
      </c>
      <c r="D20" s="1" t="s">
        <v>40</v>
      </c>
      <c r="E20" s="1" t="s">
        <v>33</v>
      </c>
      <c r="F20" s="1">
        <v>1</v>
      </c>
      <c r="G20" s="1">
        <v>1</v>
      </c>
      <c r="H20" s="1">
        <v>482242</v>
      </c>
      <c r="I20" s="1">
        <v>392.84199999999998</v>
      </c>
      <c r="J20" s="1">
        <f>AVERAGE(I20:I22)</f>
        <v>345.05566666666664</v>
      </c>
      <c r="K20" s="1">
        <f>AVERAGE(J20,J23)</f>
        <v>394.53800000000001</v>
      </c>
      <c r="L20" s="1">
        <v>189444851</v>
      </c>
      <c r="M20" s="11">
        <f t="shared" si="0"/>
        <v>85872289.934</v>
      </c>
      <c r="N20" s="1">
        <f>AVERAGE(M20:M22)</f>
        <v>82253786.681666672</v>
      </c>
      <c r="O20" s="1">
        <f>AVERAGE(N20,N23)</f>
        <v>70697513.356666669</v>
      </c>
      <c r="Q20" s="1"/>
      <c r="R20" s="5"/>
      <c r="S20" s="1"/>
      <c r="T20" s="1"/>
    </row>
    <row r="21" spans="1:20" s="4" customFormat="1" x14ac:dyDescent="0.25">
      <c r="A21" s="1" t="s">
        <v>7</v>
      </c>
      <c r="B21" s="1" t="s">
        <v>19</v>
      </c>
      <c r="C21" s="1" t="s">
        <v>28</v>
      </c>
      <c r="D21" s="1" t="s">
        <v>40</v>
      </c>
      <c r="E21" s="1" t="s">
        <v>33</v>
      </c>
      <c r="F21" s="1">
        <v>1</v>
      </c>
      <c r="G21" s="1">
        <v>2</v>
      </c>
      <c r="H21" s="1">
        <v>712531</v>
      </c>
      <c r="I21" s="1">
        <v>326.738</v>
      </c>
      <c r="J21" s="1"/>
      <c r="K21" s="1"/>
      <c r="L21" s="1">
        <v>232810687</v>
      </c>
      <c r="M21" s="11">
        <f t="shared" si="0"/>
        <v>79778266.537</v>
      </c>
      <c r="N21" s="1"/>
      <c r="O21" s="1"/>
      <c r="Q21" s="1"/>
      <c r="R21" s="5"/>
      <c r="S21" s="1"/>
      <c r="T21" s="1"/>
    </row>
    <row r="22" spans="1:20" s="4" customFormat="1" x14ac:dyDescent="0.25">
      <c r="A22" s="1" t="s">
        <v>7</v>
      </c>
      <c r="B22" s="1" t="s">
        <v>19</v>
      </c>
      <c r="C22" s="1" t="s">
        <v>28</v>
      </c>
      <c r="D22" s="1" t="s">
        <v>40</v>
      </c>
      <c r="E22" s="1" t="s">
        <v>33</v>
      </c>
      <c r="F22" s="1">
        <v>1</v>
      </c>
      <c r="G22" s="1">
        <v>3</v>
      </c>
      <c r="H22" s="1">
        <v>804562</v>
      </c>
      <c r="I22" s="1">
        <v>315.58699999999999</v>
      </c>
      <c r="J22" s="1"/>
      <c r="K22" s="1"/>
      <c r="L22" s="1">
        <v>253908998</v>
      </c>
      <c r="M22" s="11">
        <f t="shared" si="0"/>
        <v>81110803.574000001</v>
      </c>
      <c r="N22" s="1"/>
      <c r="O22" s="1"/>
      <c r="Q22" s="1"/>
      <c r="R22" s="5"/>
      <c r="S22" s="5"/>
      <c r="T22" s="1"/>
    </row>
    <row r="23" spans="1:20" s="4" customFormat="1" x14ac:dyDescent="0.25">
      <c r="A23" s="1" t="s">
        <v>7</v>
      </c>
      <c r="B23" s="1" t="s">
        <v>19</v>
      </c>
      <c r="C23" s="1" t="s">
        <v>28</v>
      </c>
      <c r="D23" s="1" t="s">
        <v>40</v>
      </c>
      <c r="E23" s="1" t="s">
        <v>33</v>
      </c>
      <c r="F23" s="1">
        <v>2</v>
      </c>
      <c r="G23" s="1">
        <v>1</v>
      </c>
      <c r="H23" s="1">
        <v>531027</v>
      </c>
      <c r="I23" s="1">
        <v>291.452</v>
      </c>
      <c r="J23" s="1">
        <f>AVERAGE(I23:I25)</f>
        <v>444.02033333333333</v>
      </c>
      <c r="K23" s="1"/>
      <c r="L23" s="1">
        <v>154768905</v>
      </c>
      <c r="M23" s="11">
        <f t="shared" si="0"/>
        <v>40718643.129000008</v>
      </c>
      <c r="N23" s="1">
        <f>AVERAGE(M23:M25)</f>
        <v>59141240.031666674</v>
      </c>
      <c r="O23" s="1"/>
      <c r="Q23" s="1"/>
      <c r="R23" s="5"/>
      <c r="S23" s="1"/>
      <c r="T23" s="1"/>
    </row>
    <row r="24" spans="1:20" s="4" customFormat="1" x14ac:dyDescent="0.25">
      <c r="A24" s="1" t="s">
        <v>7</v>
      </c>
      <c r="B24" s="1" t="s">
        <v>19</v>
      </c>
      <c r="C24" s="1" t="s">
        <v>28</v>
      </c>
      <c r="D24" s="1" t="s">
        <v>40</v>
      </c>
      <c r="E24" s="1" t="s">
        <v>33</v>
      </c>
      <c r="F24" s="1">
        <v>2</v>
      </c>
      <c r="G24" s="1">
        <v>2</v>
      </c>
      <c r="H24" s="1">
        <v>208712</v>
      </c>
      <c r="I24" s="1">
        <v>486.67399999999998</v>
      </c>
      <c r="J24" s="1"/>
      <c r="K24" s="1"/>
      <c r="L24" s="1">
        <v>101574675</v>
      </c>
      <c r="M24" s="11">
        <f t="shared" si="0"/>
        <v>56748972.623999998</v>
      </c>
      <c r="N24" s="1"/>
      <c r="O24" s="1"/>
      <c r="R24" s="6"/>
      <c r="S24" s="1"/>
      <c r="T24" s="1"/>
    </row>
    <row r="25" spans="1:20" s="4" customFormat="1" x14ac:dyDescent="0.25">
      <c r="A25" s="1" t="s">
        <v>7</v>
      </c>
      <c r="B25" s="1" t="s">
        <v>19</v>
      </c>
      <c r="C25" s="1" t="s">
        <v>28</v>
      </c>
      <c r="D25" s="1" t="s">
        <v>40</v>
      </c>
      <c r="E25" s="1" t="s">
        <v>33</v>
      </c>
      <c r="F25" s="1">
        <v>2</v>
      </c>
      <c r="G25" s="1">
        <v>3</v>
      </c>
      <c r="H25" s="1">
        <v>235746</v>
      </c>
      <c r="I25" s="1">
        <v>553.93499999999995</v>
      </c>
      <c r="J25" s="1"/>
      <c r="K25" s="1"/>
      <c r="L25" s="1">
        <v>130587980</v>
      </c>
      <c r="M25" s="11">
        <f t="shared" si="0"/>
        <v>79956104.342000008</v>
      </c>
      <c r="N25" s="1"/>
      <c r="O25" s="1"/>
      <c r="Q25" s="1"/>
      <c r="R25" s="5"/>
    </row>
    <row r="26" spans="1:20" x14ac:dyDescent="0.25">
      <c r="A26" s="1" t="s">
        <v>7</v>
      </c>
      <c r="B26" s="1" t="s">
        <v>11</v>
      </c>
      <c r="C26" s="1" t="s">
        <v>28</v>
      </c>
      <c r="D26" s="1" t="s">
        <v>38</v>
      </c>
      <c r="E26" s="1" t="s">
        <v>33</v>
      </c>
      <c r="F26" s="1">
        <v>1</v>
      </c>
      <c r="G26" s="1">
        <v>1</v>
      </c>
      <c r="H26" s="1">
        <v>18007</v>
      </c>
      <c r="I26" s="1">
        <v>941.70600000000002</v>
      </c>
      <c r="J26" s="1">
        <f>AVERAGE(I26:I28)</f>
        <v>543.57766666666669</v>
      </c>
      <c r="K26" s="1">
        <f>AVERAGE(J26,J29)</f>
        <v>757.74450000000002</v>
      </c>
      <c r="L26" s="1">
        <v>16957293</v>
      </c>
      <c r="M26" s="11">
        <f t="shared" si="0"/>
        <v>13089875.589</v>
      </c>
      <c r="N26" s="1">
        <f>AVERAGE(M26:M28)</f>
        <v>60832137.348333336</v>
      </c>
      <c r="O26" s="1">
        <f>AVERAGE(N26,N29)</f>
        <v>53951646.429333337</v>
      </c>
      <c r="S26" s="4"/>
      <c r="T26" s="4"/>
    </row>
    <row r="27" spans="1:20" x14ac:dyDescent="0.25">
      <c r="A27" s="1" t="s">
        <v>7</v>
      </c>
      <c r="B27" s="1" t="s">
        <v>11</v>
      </c>
      <c r="C27" s="1" t="s">
        <v>28</v>
      </c>
      <c r="D27" s="1" t="s">
        <v>38</v>
      </c>
      <c r="E27" s="1" t="s">
        <v>33</v>
      </c>
      <c r="F27" s="1">
        <v>1</v>
      </c>
      <c r="G27" s="1">
        <v>2</v>
      </c>
      <c r="H27" s="1">
        <v>347818</v>
      </c>
      <c r="I27" s="1">
        <v>364.423</v>
      </c>
      <c r="L27" s="1">
        <v>126752829</v>
      </c>
      <c r="M27" s="11">
        <f t="shared" si="0"/>
        <v>52050913.686000004</v>
      </c>
      <c r="S27" s="4"/>
      <c r="T27" s="4"/>
    </row>
    <row r="28" spans="1:20" x14ac:dyDescent="0.25">
      <c r="A28" s="1" t="s">
        <v>7</v>
      </c>
      <c r="B28" s="1" t="s">
        <v>11</v>
      </c>
      <c r="C28" s="1" t="s">
        <v>28</v>
      </c>
      <c r="D28" s="1" t="s">
        <v>38</v>
      </c>
      <c r="E28" s="1" t="s">
        <v>33</v>
      </c>
      <c r="F28" s="1">
        <v>1</v>
      </c>
      <c r="G28" s="1">
        <v>3</v>
      </c>
      <c r="H28" s="1">
        <v>1068510</v>
      </c>
      <c r="I28" s="1">
        <v>324.60399999999998</v>
      </c>
      <c r="L28" s="1">
        <v>346842721</v>
      </c>
      <c r="M28" s="11">
        <f t="shared" si="0"/>
        <v>117355622.77000001</v>
      </c>
      <c r="S28" s="4"/>
      <c r="T28" s="4"/>
    </row>
    <row r="29" spans="1:20" x14ac:dyDescent="0.25">
      <c r="A29" s="1" t="s">
        <v>7</v>
      </c>
      <c r="B29" s="1" t="s">
        <v>11</v>
      </c>
      <c r="C29" s="1" t="s">
        <v>28</v>
      </c>
      <c r="D29" s="1" t="s">
        <v>38</v>
      </c>
      <c r="E29" s="1" t="s">
        <v>33</v>
      </c>
      <c r="F29" s="1">
        <v>2</v>
      </c>
      <c r="G29" s="1">
        <v>1</v>
      </c>
      <c r="H29" s="1">
        <v>912039</v>
      </c>
      <c r="I29" s="1">
        <v>289.524</v>
      </c>
      <c r="J29" s="1">
        <f>AVERAGE(I29:I31)</f>
        <v>971.91133333333335</v>
      </c>
      <c r="L29" s="1">
        <v>264057339</v>
      </c>
      <c r="M29" s="11">
        <f t="shared" si="0"/>
        <v>68175986.853000015</v>
      </c>
      <c r="N29" s="1">
        <f>AVERAGE(M29:M31)</f>
        <v>47071155.510333337</v>
      </c>
      <c r="S29" s="4"/>
      <c r="T29" s="4"/>
    </row>
    <row r="30" spans="1:20" x14ac:dyDescent="0.25">
      <c r="A30" s="1" t="s">
        <v>7</v>
      </c>
      <c r="B30" s="1" t="s">
        <v>11</v>
      </c>
      <c r="C30" s="1" t="s">
        <v>28</v>
      </c>
      <c r="D30" s="1" t="s">
        <v>38</v>
      </c>
      <c r="E30" s="1" t="s">
        <v>33</v>
      </c>
      <c r="F30" s="1">
        <v>2</v>
      </c>
      <c r="G30" s="1">
        <v>2</v>
      </c>
      <c r="H30" s="1">
        <v>28890</v>
      </c>
      <c r="I30" s="1">
        <v>989.41899999999998</v>
      </c>
      <c r="L30" s="1">
        <v>28584318</v>
      </c>
      <c r="M30" s="11">
        <f t="shared" si="0"/>
        <v>22379526.030000001</v>
      </c>
      <c r="S30" s="4"/>
      <c r="T30" s="4"/>
    </row>
    <row r="31" spans="1:20" x14ac:dyDescent="0.25">
      <c r="A31" s="1" t="s">
        <v>7</v>
      </c>
      <c r="B31" s="1" t="s">
        <v>11</v>
      </c>
      <c r="C31" s="1" t="s">
        <v>28</v>
      </c>
      <c r="D31" s="1" t="s">
        <v>38</v>
      </c>
      <c r="E31" s="1" t="s">
        <v>33</v>
      </c>
      <c r="F31" s="1">
        <v>2</v>
      </c>
      <c r="G31" s="1">
        <v>3</v>
      </c>
      <c r="H31" s="1">
        <v>35624</v>
      </c>
      <c r="I31" s="1">
        <v>1636.7909999999999</v>
      </c>
      <c r="L31" s="1">
        <v>58309027</v>
      </c>
      <c r="M31" s="11">
        <f t="shared" si="0"/>
        <v>50657953.648000002</v>
      </c>
      <c r="S31" s="6"/>
      <c r="T31" s="4"/>
    </row>
    <row r="32" spans="1:20" x14ac:dyDescent="0.25">
      <c r="A32" s="1" t="s">
        <v>7</v>
      </c>
      <c r="B32" s="1" t="s">
        <v>11</v>
      </c>
      <c r="C32" s="1" t="s">
        <v>28</v>
      </c>
      <c r="D32" s="1" t="s">
        <v>40</v>
      </c>
      <c r="E32" s="1" t="s">
        <v>33</v>
      </c>
      <c r="F32" s="1">
        <v>1</v>
      </c>
      <c r="G32" s="1">
        <v>1</v>
      </c>
      <c r="H32" s="2">
        <v>397896</v>
      </c>
      <c r="I32" s="2">
        <v>328.93</v>
      </c>
      <c r="J32" s="2">
        <f>AVERAGE(I32:I34)</f>
        <v>595.87766666666664</v>
      </c>
      <c r="K32" s="2">
        <f>AVERAGE(J32,J35)</f>
        <v>517.06383333333338</v>
      </c>
      <c r="L32" s="2">
        <v>130880117</v>
      </c>
      <c r="M32" s="11">
        <f t="shared" si="0"/>
        <v>45422799.392000005</v>
      </c>
      <c r="N32" s="2">
        <f>AVERAGE(M32:M34)</f>
        <v>27741046.537666667</v>
      </c>
      <c r="O32" s="2">
        <f>AVERAGE(N32,N35)</f>
        <v>25874373.791166667</v>
      </c>
    </row>
    <row r="33" spans="1:15" x14ac:dyDescent="0.25">
      <c r="A33" s="1" t="s">
        <v>7</v>
      </c>
      <c r="B33" s="1" t="s">
        <v>11</v>
      </c>
      <c r="C33" s="1" t="s">
        <v>28</v>
      </c>
      <c r="D33" s="1" t="s">
        <v>40</v>
      </c>
      <c r="E33" s="1" t="s">
        <v>33</v>
      </c>
      <c r="F33" s="1">
        <v>1</v>
      </c>
      <c r="G33" s="1">
        <v>2</v>
      </c>
      <c r="H33" s="2">
        <v>47138</v>
      </c>
      <c r="I33" s="2">
        <v>492.36500000000001</v>
      </c>
      <c r="J33" s="2"/>
      <c r="K33" s="2"/>
      <c r="L33" s="2">
        <v>23209108</v>
      </c>
      <c r="M33" s="11">
        <f t="shared" si="0"/>
        <v>13085138.325999999</v>
      </c>
      <c r="N33" s="2"/>
      <c r="O33" s="2"/>
    </row>
    <row r="34" spans="1:15" x14ac:dyDescent="0.25">
      <c r="A34" s="1" t="s">
        <v>7</v>
      </c>
      <c r="B34" s="1" t="s">
        <v>11</v>
      </c>
      <c r="C34" s="1" t="s">
        <v>28</v>
      </c>
      <c r="D34" s="1" t="s">
        <v>40</v>
      </c>
      <c r="E34" s="1" t="s">
        <v>33</v>
      </c>
      <c r="F34" s="1">
        <v>1</v>
      </c>
      <c r="G34" s="1">
        <v>3</v>
      </c>
      <c r="H34" s="2">
        <v>32885</v>
      </c>
      <c r="I34" s="2">
        <v>966.33799999999997</v>
      </c>
      <c r="J34" s="2"/>
      <c r="K34" s="2"/>
      <c r="L34" s="2">
        <v>31778012</v>
      </c>
      <c r="M34" s="11">
        <f t="shared" si="0"/>
        <v>24715201.895</v>
      </c>
      <c r="N34" s="2"/>
      <c r="O34" s="2"/>
    </row>
    <row r="35" spans="1:15" x14ac:dyDescent="0.25">
      <c r="A35" s="1" t="s">
        <v>7</v>
      </c>
      <c r="B35" s="1" t="s">
        <v>11</v>
      </c>
      <c r="C35" s="1" t="s">
        <v>28</v>
      </c>
      <c r="D35" s="1" t="s">
        <v>40</v>
      </c>
      <c r="E35" s="1" t="s">
        <v>33</v>
      </c>
      <c r="F35" s="1">
        <v>2</v>
      </c>
      <c r="G35" s="1">
        <v>1</v>
      </c>
      <c r="H35" s="2">
        <v>68764</v>
      </c>
      <c r="I35" s="2">
        <v>532.34299999999996</v>
      </c>
      <c r="J35" s="2">
        <f>AVERAGE(I35:I37)</f>
        <v>438.25</v>
      </c>
      <c r="K35" s="2"/>
      <c r="L35" s="2">
        <v>36606029</v>
      </c>
      <c r="M35" s="11">
        <f t="shared" si="0"/>
        <v>21837378.427999999</v>
      </c>
      <c r="N35" s="2">
        <f>AVERAGE(M35:M37)</f>
        <v>24007701.044666667</v>
      </c>
      <c r="O35" s="2"/>
    </row>
    <row r="36" spans="1:15" x14ac:dyDescent="0.25">
      <c r="A36" s="1" t="s">
        <v>7</v>
      </c>
      <c r="B36" s="1" t="s">
        <v>11</v>
      </c>
      <c r="C36" s="1" t="s">
        <v>28</v>
      </c>
      <c r="D36" s="1" t="s">
        <v>40</v>
      </c>
      <c r="E36" s="1" t="s">
        <v>33</v>
      </c>
      <c r="F36" s="1">
        <v>2</v>
      </c>
      <c r="G36" s="1">
        <v>2</v>
      </c>
      <c r="H36" s="2">
        <v>239730</v>
      </c>
      <c r="I36" s="2">
        <v>337.31400000000002</v>
      </c>
      <c r="J36" s="2"/>
      <c r="K36" s="2"/>
      <c r="L36" s="2">
        <v>80864304</v>
      </c>
      <c r="M36" s="11">
        <f t="shared" si="0"/>
        <v>29376772.710000001</v>
      </c>
      <c r="N36" s="2"/>
      <c r="O36" s="2"/>
    </row>
    <row r="37" spans="1:15" x14ac:dyDescent="0.25">
      <c r="A37" s="1" t="s">
        <v>7</v>
      </c>
      <c r="B37" s="1" t="s">
        <v>11</v>
      </c>
      <c r="C37" s="1" t="s">
        <v>28</v>
      </c>
      <c r="D37" s="1" t="s">
        <v>40</v>
      </c>
      <c r="E37" s="1" t="s">
        <v>33</v>
      </c>
      <c r="F37" s="1">
        <v>2</v>
      </c>
      <c r="G37" s="1">
        <v>3</v>
      </c>
      <c r="H37" s="1">
        <v>90348</v>
      </c>
      <c r="I37" s="1">
        <v>445.09300000000002</v>
      </c>
      <c r="L37" s="1">
        <v>40213263</v>
      </c>
      <c r="M37" s="11">
        <f t="shared" si="0"/>
        <v>20808951.995999999</v>
      </c>
    </row>
    <row r="38" spans="1:15" x14ac:dyDescent="0.25">
      <c r="A38" s="1" t="s">
        <v>7</v>
      </c>
      <c r="B38" s="1" t="s">
        <v>12</v>
      </c>
      <c r="E38" s="1" t="s">
        <v>33</v>
      </c>
      <c r="F38" s="1">
        <v>1</v>
      </c>
      <c r="H38" s="1">
        <v>6192</v>
      </c>
      <c r="I38" s="1">
        <v>214.773</v>
      </c>
      <c r="J38" s="1">
        <f>AVERAGE(I38:I40)</f>
        <v>214.773</v>
      </c>
      <c r="K38" s="1">
        <f>AVERAGE(J38)</f>
        <v>214.773</v>
      </c>
      <c r="L38" s="1">
        <v>1329877</v>
      </c>
    </row>
    <row r="39" spans="1:15" x14ac:dyDescent="0.25">
      <c r="A39" s="1" t="s">
        <v>7</v>
      </c>
    </row>
    <row r="40" spans="1:15" x14ac:dyDescent="0.25">
      <c r="A40" s="1" t="s">
        <v>7</v>
      </c>
    </row>
    <row r="41" spans="1:15" x14ac:dyDescent="0.25">
      <c r="A41" s="1" t="s">
        <v>7</v>
      </c>
    </row>
    <row r="42" spans="1:15" x14ac:dyDescent="0.25">
      <c r="A42" s="1" t="s">
        <v>7</v>
      </c>
    </row>
    <row r="43" spans="1:15" x14ac:dyDescent="0.25">
      <c r="A43" s="1" t="s">
        <v>7</v>
      </c>
    </row>
    <row r="83" spans="20:20" x14ac:dyDescent="0.25">
      <c r="T83" s="2"/>
    </row>
  </sheetData>
  <mergeCells count="6">
    <mergeCell ref="O1:O6"/>
    <mergeCell ref="J1:J6"/>
    <mergeCell ref="K1:K6"/>
    <mergeCell ref="L1:L6"/>
    <mergeCell ref="M1:M6"/>
    <mergeCell ref="N1:N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6" ma:contentTypeDescription="Create a new document." ma:contentTypeScope="" ma:versionID="a5c5d7a47d49c3a9e8877a8f98704af3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010a9214fda009d5579bf84dd4bef4df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ff210b-1a75-4f95-bf42-e73e2711a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67233-d297-4e01-a813-c986068440d3}" ma:internalName="TaxCatchAll" ma:showField="CatchAllData" ma:web="6d9280eb-d935-48c4-a9fd-fd18a0df2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e3b14-c407-4f78-a408-31a7f74c0476">
      <Terms xmlns="http://schemas.microsoft.com/office/infopath/2007/PartnerControls"/>
    </lcf76f155ced4ddcb4097134ff3c332f>
    <TaxCatchAll xmlns="6d9280eb-d935-48c4-a9fd-fd18a0df2635" xsi:nil="true"/>
  </documentManagement>
</p:properties>
</file>

<file path=customXml/itemProps1.xml><?xml version="1.0" encoding="utf-8"?>
<ds:datastoreItem xmlns:ds="http://schemas.openxmlformats.org/officeDocument/2006/customXml" ds:itemID="{12D4A712-51F4-405C-94EB-EAD75A2237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18986D-836F-48FE-A0A1-33C244B8278C}"/>
</file>

<file path=customXml/itemProps3.xml><?xml version="1.0" encoding="utf-8"?>
<ds:datastoreItem xmlns:ds="http://schemas.openxmlformats.org/officeDocument/2006/customXml" ds:itemID="{6A6B7655-24A4-4CD5-8B4F-96084BE93A84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8657f421-faab-4c0f-a395-1bebe6f4f679"/>
    <ds:schemaRef ds:uri="http://purl.org/dc/elements/1.1/"/>
    <ds:schemaRef ds:uri="a8f6d20a-8ac7-46c6-abd0-ef3b68b6251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heart 1e12</vt:lpstr>
      <vt:lpstr>heart 1e11</vt:lpstr>
      <vt:lpstr>heart 1e10</vt:lpstr>
      <vt:lpstr>liver 1e12</vt:lpstr>
      <vt:lpstr>liver 1e11</vt:lpstr>
      <vt:lpstr>liver 1e10</vt:lpstr>
      <vt:lpstr>skel.musc 1e12</vt:lpstr>
      <vt:lpstr>SkM 1e11</vt:lpstr>
      <vt:lpstr>SkM 1e10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Duke Surgery</cp:lastModifiedBy>
  <dcterms:created xsi:type="dcterms:W3CDTF">2020-04-13T14:42:22Z</dcterms:created>
  <dcterms:modified xsi:type="dcterms:W3CDTF">2021-09-16T18:26:12Z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</Properties>
</file>