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tar\Desktop\Rhesus work 220712\"/>
    </mc:Choice>
  </mc:AlternateContent>
  <xr:revisionPtr revIDLastSave="0" documentId="13_ncr:1_{4C63C403-BE13-4B0A-8DE4-3160FD68F0C3}" xr6:coauthVersionLast="47" xr6:coauthVersionMax="47" xr10:uidLastSave="{00000000-0000-0000-0000-000000000000}"/>
  <bookViews>
    <workbookView xWindow="-93" yWindow="-93" windowWidth="25786" windowHeight="13666" xr2:uid="{EFF1CF1E-E6CA-43F1-B7F3-2DCDE5B55B81}"/>
  </bookViews>
  <sheets>
    <sheet name="Cas9-ABE delivery" sheetId="4" r:id="rId1"/>
    <sheet name="DRI-NLS-Cy5 delivery" sheetId="7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0" i="7" l="1"/>
  <c r="E69" i="7"/>
  <c r="E68" i="7" s="1"/>
  <c r="E71" i="7" s="1"/>
  <c r="E38" i="7"/>
  <c r="E39" i="7"/>
  <c r="E30" i="4" l="1"/>
  <c r="F30" i="4" s="1"/>
  <c r="E29" i="4"/>
  <c r="F29" i="4" s="1"/>
  <c r="E28" i="4" l="1"/>
  <c r="E59" i="4"/>
  <c r="E53" i="4"/>
  <c r="F53" i="4" s="1"/>
  <c r="E52" i="4"/>
  <c r="E29" i="7"/>
  <c r="E28" i="7"/>
  <c r="E27" i="7"/>
  <c r="E30" i="7" s="1"/>
  <c r="E51" i="4" l="1"/>
  <c r="F52" i="4"/>
  <c r="E58" i="4"/>
  <c r="E60" i="4" s="1"/>
  <c r="E31" i="4"/>
  <c r="F31" i="4" s="1"/>
  <c r="F28" i="4"/>
  <c r="E45" i="4"/>
  <c r="E44" i="4"/>
  <c r="E43" i="4" s="1"/>
  <c r="E46" i="4" s="1"/>
  <c r="E54" i="4" l="1"/>
  <c r="F54" i="4" s="1"/>
  <c r="F51" i="4"/>
</calcChain>
</file>

<file path=xl/sharedStrings.xml><?xml version="1.0" encoding="utf-8"?>
<sst xmlns="http://schemas.openxmlformats.org/spreadsheetml/2006/main" count="191" uniqueCount="68">
  <si>
    <t>a) 1X PBS</t>
  </si>
  <si>
    <t xml:space="preserve">gRNA </t>
  </si>
  <si>
    <t>Component</t>
  </si>
  <si>
    <t>1X PBS</t>
  </si>
  <si>
    <t>-</t>
  </si>
  <si>
    <t>250uM</t>
  </si>
  <si>
    <t>Final Concentration</t>
  </si>
  <si>
    <t>40uM</t>
  </si>
  <si>
    <t>Stock Concentration</t>
  </si>
  <si>
    <t>Volume 1RX (uL)</t>
  </si>
  <si>
    <t>2. Prepare RNP mix in the following order:</t>
  </si>
  <si>
    <t>10uM</t>
  </si>
  <si>
    <t>** possible to do a mastermix</t>
  </si>
  <si>
    <t>RNP</t>
  </si>
  <si>
    <t>3. Incubate the RNP at room temperature for at least 5min (up to 4h)</t>
  </si>
  <si>
    <t>4. Just before instillation, prepare the mix with the Feldan Shuttle by adding in order:</t>
  </si>
  <si>
    <t>b) Feldan Shuttle</t>
  </si>
  <si>
    <t>c) RNP mix</t>
  </si>
  <si>
    <t>Material:</t>
  </si>
  <si>
    <t xml:space="preserve">   - Shuttle 250uM</t>
  </si>
  <si>
    <t>Total Volume</t>
  </si>
  <si>
    <t>Delivery conditions:</t>
  </si>
  <si>
    <t>b) gRNA</t>
  </si>
  <si>
    <t xml:space="preserve">   - PBS 1X (Need to be Calcium and magnesium free)</t>
  </si>
  <si>
    <t xml:space="preserve">   - Cas9-ABE/gRNA : 2,5uM/2uM</t>
  </si>
  <si>
    <t xml:space="preserve">   - spCas9-ABE8e 40uM</t>
  </si>
  <si>
    <t xml:space="preserve">   - CCR5 (guide8) gRNA 10uM</t>
  </si>
  <si>
    <t xml:space="preserve">Cas9-ABE-RNP delivery </t>
  </si>
  <si>
    <t>1. Thaw Cas9-ABE and guide on ice</t>
  </si>
  <si>
    <t>c) Cas9-ABE</t>
  </si>
  <si>
    <t>Cas9-ABE</t>
  </si>
  <si>
    <t xml:space="preserve">   - Delivery volume: 1ml</t>
  </si>
  <si>
    <t>Volume 1RX  (uL)</t>
  </si>
  <si>
    <t xml:space="preserve">   - DRI-NLS-Cy5 peptide 250uM</t>
  </si>
  <si>
    <t xml:space="preserve">   - DRI-NLS-Cy5 peptide 20µM</t>
  </si>
  <si>
    <t xml:space="preserve">DRI-NLS-Cy5 delivery </t>
  </si>
  <si>
    <t>2. Prepare the delivery mix following this order</t>
  </si>
  <si>
    <t>DRI-NLS-647</t>
  </si>
  <si>
    <t>20uM</t>
  </si>
  <si>
    <t>1. Thaw the DRI-NLS-Cy5 and Shuttle peptide on ice</t>
  </si>
  <si>
    <t>c) DRI-NLS-Cy5</t>
  </si>
  <si>
    <t xml:space="preserve">b) Feldan Shuttle </t>
  </si>
  <si>
    <t xml:space="preserve">   - Feldan Shuttle 40uM</t>
  </si>
  <si>
    <t>Feldan Shuttle</t>
  </si>
  <si>
    <t>* You can do a mastermix but we suggest to do RNP separately</t>
  </si>
  <si>
    <t>FS66d2 (S10)</t>
  </si>
  <si>
    <t>FSD315</t>
  </si>
  <si>
    <t>Final RNP Concentration</t>
  </si>
  <si>
    <t>4uM</t>
  </si>
  <si>
    <t>5uM</t>
  </si>
  <si>
    <t>5µM/4µM</t>
  </si>
  <si>
    <t>RNP (Cas9-ABE/gRNA)</t>
  </si>
  <si>
    <t>2,5µM/2µM</t>
  </si>
  <si>
    <t>Table 1: RNP  preparation for 1 Monkey  (570ul) - 2x concentrated, as it will be diluted 1:1 in the Delivery Mix prep)</t>
  </si>
  <si>
    <r>
      <t xml:space="preserve">Table 2: Delivery Mix preparation for Monkey #6  </t>
    </r>
    <r>
      <rPr>
        <b/>
        <sz val="11"/>
        <color rgb="FF0000FF"/>
        <rFont val="Century Gothic"/>
        <family val="2"/>
      </rPr>
      <t>(1,100 ul total volume, 1,000 ul instillation volume)</t>
    </r>
  </si>
  <si>
    <r>
      <t>Table 2: Delivery Mix preparation for Monkey #3(1100uL)</t>
    </r>
    <r>
      <rPr>
        <b/>
        <sz val="11"/>
        <color rgb="FFFF0000"/>
        <rFont val="Century Gothic"/>
        <family val="2"/>
      </rPr>
      <t xml:space="preserve"> </t>
    </r>
    <r>
      <rPr>
        <b/>
        <sz val="11"/>
        <color rgb="FF0000FF"/>
        <rFont val="Century Gothic"/>
        <family val="2"/>
      </rPr>
      <t xml:space="preserve"> (1,100 ul total volume, 1,000 ul instillation volume)</t>
    </r>
  </si>
  <si>
    <r>
      <t xml:space="preserve">Table 2: Delivery Mix preparation for Monkey #4 and #5  </t>
    </r>
    <r>
      <rPr>
        <b/>
        <sz val="11"/>
        <color rgb="FF0000FF"/>
        <rFont val="Century Gothic"/>
        <family val="2"/>
      </rPr>
      <t>(2,200 ul total volume, 1,000 ul instillation volume per monkey)</t>
    </r>
  </si>
  <si>
    <t>Volume for 4 monkeys (ul)</t>
  </si>
  <si>
    <t>Volume for 2 monkeys (ul)</t>
  </si>
  <si>
    <t xml:space="preserve">   - DPBS 1X</t>
  </si>
  <si>
    <t>Table 1: Delivery Mix preparation for 1 Monkey (#1) (1100uL)</t>
  </si>
  <si>
    <t>Table 2: Delivery Mix preparation for 1 Monkey (#2) (1100uL)</t>
  </si>
  <si>
    <t>Delivery Mix Preparation (Repeat, Monkeys #7, 8)</t>
  </si>
  <si>
    <t xml:space="preserve">   - DRI-NLS-Cy5 peptide 10µM</t>
  </si>
  <si>
    <t>Table 3: Delivery Mix preparation for 1 Monkey (#7) (1100uL)</t>
  </si>
  <si>
    <t>Table 4: Delivery Mix preparation for 1 Monkey (#8) (1100uL)</t>
  </si>
  <si>
    <t>Delivery Mix Preparation (Monkeys #1, 2)</t>
  </si>
  <si>
    <t>Delivery Mix Preparation (Monkeys #3-6)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</si>
</sst>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8"/>
      <color theme="9"/>
      <name val="Century Gothic"/>
      <family val="2"/>
    </font>
    <font>
      <b/>
      <sz val="11"/>
      <color theme="9"/>
      <name val="Century Gothic"/>
      <family val="2"/>
    </font>
    <font>
      <b/>
      <sz val="11"/>
      <color theme="4"/>
      <name val="Century Gothic"/>
      <family val="2"/>
    </font>
    <font>
      <b/>
      <sz val="18"/>
      <color theme="4"/>
      <name val="Century Gothic"/>
      <family val="2"/>
    </font>
    <font>
      <sz val="11"/>
      <color rgb="FFFF0000"/>
      <name val="Century Gothic"/>
      <family val="2"/>
    </font>
    <font>
      <b/>
      <sz val="11"/>
      <color rgb="FFFF0000"/>
      <name val="Century Gothic"/>
      <family val="2"/>
    </font>
    <font>
      <b/>
      <sz val="11"/>
      <color rgb="FF0000FF"/>
      <name val="Century Gothic"/>
      <family val="2"/>
    </font>
    <font>
      <sz val="11"/>
      <color rgb="FF0000FF"/>
      <name val="Century Gothic"/>
      <family val="2"/>
    </font>
    <font>
      <b/>
      <sz val="11"/>
      <name val="Century Gothic"/>
      <family val="2"/>
    </font>
    <font>
      <sz val="11"/>
      <name val="Century Gothic"/>
      <family val="2"/>
    </font>
  </fonts>
  <fills count="7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0" xfId="0" applyFont="1"/>
    <xf numFmtId="0" fontId="6" fillId="2" borderId="2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/>
    <xf numFmtId="0" fontId="5" fillId="5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2" fillId="0" borderId="0" xfId="0" applyFont="1"/>
    <xf numFmtId="164" fontId="2" fillId="0" borderId="1" xfId="0" applyNumberFormat="1" applyFont="1" applyBorder="1" applyAlignment="1">
      <alignment horizontal="center" vertical="center"/>
    </xf>
    <xf numFmtId="0" fontId="9" fillId="0" borderId="0" xfId="0" applyFont="1"/>
    <xf numFmtId="0" fontId="2" fillId="0" borderId="1" xfId="0" applyFont="1" applyBorder="1" applyAlignment="1">
      <alignment horizontal="center"/>
    </xf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1" fillId="0" borderId="0" xfId="0" applyFont="1"/>
    <xf numFmtId="0" fontId="4" fillId="0" borderId="0" xfId="0" applyFont="1" applyFill="1"/>
    <xf numFmtId="0" fontId="1" fillId="0" borderId="0" xfId="0" applyFont="1" applyFill="1"/>
    <xf numFmtId="0" fontId="7" fillId="0" borderId="0" xfId="0" applyFont="1" applyAlignment="1">
      <alignment horizontal="center"/>
    </xf>
    <xf numFmtId="0" fontId="14" fillId="0" borderId="1" xfId="0" applyFont="1" applyBorder="1" applyAlignment="1">
      <alignment horizontal="center" wrapText="1"/>
    </xf>
    <xf numFmtId="165" fontId="14" fillId="0" borderId="1" xfId="0" applyNumberFormat="1" applyFont="1" applyBorder="1"/>
    <xf numFmtId="165" fontId="4" fillId="5" borderId="1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6" borderId="0" xfId="0" applyFont="1" applyFill="1" applyAlignment="1">
      <alignment horizontal="center"/>
    </xf>
    <xf numFmtId="0" fontId="0" fillId="0" borderId="0" xfId="0" applyFill="1"/>
    <xf numFmtId="0" fontId="15" fillId="4" borderId="2" xfId="0" applyFont="1" applyFill="1" applyBorder="1" applyAlignment="1">
      <alignment horizontal="center" vertical="center" wrapText="1"/>
    </xf>
    <xf numFmtId="164" fontId="16" fillId="0" borderId="3" xfId="0" applyNumberFormat="1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164" fontId="16" fillId="5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A14948-1567-4A12-AC9D-23D5CBB3FAAB}">
  <dimension ref="B2:K60"/>
  <sheetViews>
    <sheetView tabSelected="1" zoomScale="80" zoomScaleNormal="80" workbookViewId="0">
      <selection activeCell="L12" sqref="L12"/>
    </sheetView>
  </sheetViews>
  <sheetFormatPr defaultColWidth="11.41015625" defaultRowHeight="14.35" x14ac:dyDescent="0.5"/>
  <cols>
    <col min="2" max="2" width="29.1171875" customWidth="1"/>
    <col min="3" max="3" width="15.87890625" customWidth="1"/>
    <col min="4" max="4" width="16" customWidth="1"/>
    <col min="5" max="5" width="16.29296875" customWidth="1"/>
    <col min="6" max="6" width="14" customWidth="1"/>
    <col min="7" max="7" width="14.1171875" customWidth="1"/>
  </cols>
  <sheetData>
    <row r="2" spans="2:11" ht="22" x14ac:dyDescent="0.6">
      <c r="B2" s="31" t="s">
        <v>67</v>
      </c>
      <c r="C2" s="31"/>
      <c r="D2" s="31"/>
      <c r="E2" s="31"/>
      <c r="F2" s="31"/>
      <c r="G2" s="31"/>
      <c r="H2" s="31"/>
    </row>
    <row r="3" spans="2:11" ht="22" x14ac:dyDescent="0.6">
      <c r="B3" s="11"/>
      <c r="C3" s="11"/>
      <c r="D3" s="11"/>
      <c r="E3" s="11"/>
      <c r="F3" s="11"/>
      <c r="G3" s="11"/>
      <c r="H3" s="11"/>
    </row>
    <row r="4" spans="2:11" ht="14.7" x14ac:dyDescent="0.5">
      <c r="B4" s="12" t="s">
        <v>21</v>
      </c>
      <c r="C4" s="1"/>
      <c r="D4" s="1"/>
      <c r="E4" s="1"/>
      <c r="F4" s="1"/>
      <c r="G4" s="1"/>
      <c r="H4" s="1"/>
      <c r="I4" s="1"/>
      <c r="J4" s="1"/>
      <c r="K4" s="1"/>
    </row>
    <row r="5" spans="2:11" ht="14.7" x14ac:dyDescent="0.5">
      <c r="B5" s="21" t="s">
        <v>42</v>
      </c>
      <c r="C5" s="1"/>
      <c r="D5" s="1"/>
      <c r="E5" s="1"/>
      <c r="F5" s="1"/>
      <c r="G5" s="1"/>
      <c r="H5" s="1"/>
      <c r="I5" s="1"/>
      <c r="J5" s="1"/>
      <c r="K5" s="1"/>
    </row>
    <row r="6" spans="2:11" ht="14.7" x14ac:dyDescent="0.5">
      <c r="B6" s="17" t="s">
        <v>24</v>
      </c>
      <c r="C6" s="1"/>
      <c r="D6" s="1"/>
      <c r="E6" s="1"/>
      <c r="F6" s="1"/>
      <c r="G6" s="1"/>
      <c r="H6" s="1"/>
      <c r="I6" s="1"/>
      <c r="J6" s="1"/>
      <c r="K6" s="1"/>
    </row>
    <row r="7" spans="2:11" ht="14.7" x14ac:dyDescent="0.5">
      <c r="B7" s="17" t="s">
        <v>31</v>
      </c>
      <c r="C7" s="1"/>
      <c r="D7" s="1"/>
      <c r="E7" s="1"/>
      <c r="F7" s="1"/>
      <c r="G7" s="1"/>
      <c r="H7" s="1"/>
      <c r="I7" s="1"/>
      <c r="J7" s="1"/>
      <c r="K7" s="1"/>
    </row>
    <row r="8" spans="2:11" ht="14.7" x14ac:dyDescent="0.5">
      <c r="C8" s="1"/>
      <c r="D8" s="1"/>
      <c r="E8" s="1"/>
      <c r="F8" s="1"/>
      <c r="G8" s="1"/>
      <c r="H8" s="1"/>
      <c r="I8" s="1"/>
      <c r="J8" s="1"/>
      <c r="K8" s="1"/>
    </row>
    <row r="9" spans="2:11" ht="14.7" x14ac:dyDescent="0.5">
      <c r="B9" s="12" t="s">
        <v>18</v>
      </c>
      <c r="C9" s="1"/>
      <c r="D9" s="1"/>
      <c r="E9" s="1"/>
      <c r="F9" s="1"/>
      <c r="G9" s="1"/>
      <c r="H9" s="23"/>
      <c r="I9" s="1"/>
      <c r="J9" s="1"/>
      <c r="K9" s="1"/>
    </row>
    <row r="10" spans="2:11" ht="14.7" x14ac:dyDescent="0.5">
      <c r="B10" s="14" t="s">
        <v>19</v>
      </c>
      <c r="C10" s="1"/>
      <c r="D10" s="1"/>
      <c r="E10" s="1"/>
      <c r="F10" s="1"/>
      <c r="G10" s="1"/>
      <c r="H10" s="21"/>
      <c r="I10" s="1"/>
      <c r="J10" s="1"/>
      <c r="K10" s="1"/>
    </row>
    <row r="11" spans="2:11" ht="14.7" x14ac:dyDescent="0.5">
      <c r="B11" s="17" t="s">
        <v>25</v>
      </c>
      <c r="C11" s="1"/>
      <c r="D11" s="1"/>
      <c r="F11" s="1"/>
      <c r="G11" s="1"/>
      <c r="H11" s="1"/>
      <c r="I11" s="1"/>
      <c r="J11" s="1"/>
      <c r="K11" s="1"/>
    </row>
    <row r="12" spans="2:11" ht="14.7" x14ac:dyDescent="0.5">
      <c r="B12" s="21" t="s">
        <v>26</v>
      </c>
      <c r="C12" s="1"/>
      <c r="D12" s="1"/>
      <c r="E12" s="1"/>
      <c r="F12" s="1"/>
      <c r="G12" s="1"/>
      <c r="H12" s="1"/>
      <c r="I12" s="1"/>
      <c r="J12" s="1"/>
      <c r="K12" s="1"/>
    </row>
    <row r="13" spans="2:11" ht="14.7" x14ac:dyDescent="0.5">
      <c r="B13" s="25" t="s">
        <v>59</v>
      </c>
      <c r="C13" s="34"/>
      <c r="D13" s="25"/>
      <c r="E13" s="24"/>
      <c r="F13" s="1"/>
      <c r="G13" s="1"/>
      <c r="H13" s="1"/>
      <c r="I13" s="1"/>
      <c r="J13" s="1"/>
      <c r="K13" s="1"/>
    </row>
    <row r="17" spans="2:11" x14ac:dyDescent="0.5">
      <c r="B17" s="30" t="s">
        <v>27</v>
      </c>
      <c r="C17" s="30"/>
      <c r="D17" s="30"/>
      <c r="E17" s="30"/>
      <c r="F17" s="30"/>
      <c r="G17" s="30"/>
      <c r="H17" s="30"/>
      <c r="I17" s="30"/>
      <c r="J17" s="30"/>
      <c r="K17" s="30"/>
    </row>
    <row r="18" spans="2:11" ht="14.7" x14ac:dyDescent="0.5">
      <c r="B18" s="4"/>
      <c r="C18" s="1"/>
      <c r="D18" s="1"/>
      <c r="E18" s="1"/>
      <c r="F18" s="1"/>
      <c r="G18" s="1"/>
      <c r="H18" s="1"/>
      <c r="I18" s="1"/>
      <c r="J18" s="1"/>
      <c r="K18" s="1"/>
    </row>
    <row r="19" spans="2:11" ht="14.7" x14ac:dyDescent="0.5"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2:11" ht="14.7" x14ac:dyDescent="0.5">
      <c r="B20" s="17" t="s">
        <v>28</v>
      </c>
      <c r="C20" s="1"/>
      <c r="D20" s="1"/>
      <c r="E20" s="1"/>
      <c r="F20" s="1"/>
      <c r="G20" s="1"/>
      <c r="H20" s="1"/>
      <c r="I20" s="1"/>
      <c r="J20" s="1"/>
      <c r="K20" s="1"/>
    </row>
    <row r="21" spans="2:11" ht="14.7" x14ac:dyDescent="0.5">
      <c r="B21" s="1" t="s">
        <v>10</v>
      </c>
      <c r="C21" s="1"/>
      <c r="D21" s="1"/>
      <c r="E21" s="1"/>
      <c r="F21" s="1"/>
      <c r="G21" s="1"/>
      <c r="H21" s="1"/>
      <c r="I21" s="1"/>
      <c r="J21" s="1"/>
      <c r="K21" s="1"/>
    </row>
    <row r="22" spans="2:11" ht="14.7" x14ac:dyDescent="0.5">
      <c r="B22" s="1"/>
      <c r="C22" s="1" t="s">
        <v>0</v>
      </c>
      <c r="D22" s="1"/>
      <c r="E22" s="1"/>
      <c r="F22" s="1"/>
      <c r="G22" s="1"/>
      <c r="H22" s="1"/>
      <c r="I22" s="1"/>
      <c r="J22" s="1"/>
      <c r="K22" s="1"/>
    </row>
    <row r="23" spans="2:11" ht="14.7" x14ac:dyDescent="0.5">
      <c r="B23" s="1"/>
      <c r="C23" s="14" t="s">
        <v>22</v>
      </c>
      <c r="D23" s="1"/>
      <c r="E23" s="1"/>
      <c r="F23" s="1"/>
      <c r="G23" s="1"/>
      <c r="H23" s="1"/>
      <c r="I23" s="1"/>
      <c r="J23" s="1"/>
      <c r="K23" s="1"/>
    </row>
    <row r="24" spans="2:11" ht="14.7" x14ac:dyDescent="0.5">
      <c r="B24" s="1"/>
      <c r="C24" s="17" t="s">
        <v>29</v>
      </c>
      <c r="D24" s="1"/>
      <c r="E24" s="1"/>
      <c r="F24" s="1"/>
      <c r="G24" s="1"/>
      <c r="H24" s="1"/>
      <c r="I24" s="1"/>
      <c r="J24" s="1"/>
      <c r="K24" s="1"/>
    </row>
    <row r="25" spans="2:11" ht="14.7" x14ac:dyDescent="0.5"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2:11" ht="14.7" x14ac:dyDescent="0.5">
      <c r="B26" s="4" t="s">
        <v>53</v>
      </c>
      <c r="C26" s="1"/>
      <c r="D26" s="1"/>
      <c r="E26" s="1"/>
      <c r="F26" s="1"/>
      <c r="G26" s="1"/>
      <c r="H26" s="1"/>
      <c r="I26" s="1"/>
      <c r="J26" s="1"/>
      <c r="K26" s="1"/>
    </row>
    <row r="27" spans="2:11" ht="28.7" x14ac:dyDescent="0.5">
      <c r="B27" s="9" t="s">
        <v>2</v>
      </c>
      <c r="C27" s="10" t="s">
        <v>8</v>
      </c>
      <c r="D27" s="10" t="s">
        <v>47</v>
      </c>
      <c r="E27" s="35" t="s">
        <v>32</v>
      </c>
      <c r="F27" s="27" t="s">
        <v>57</v>
      </c>
      <c r="G27" s="1"/>
      <c r="H27" s="1"/>
      <c r="I27" s="1"/>
      <c r="J27" s="1"/>
    </row>
    <row r="28" spans="2:11" ht="14.7" x14ac:dyDescent="0.5">
      <c r="B28" s="5" t="s">
        <v>3</v>
      </c>
      <c r="C28" s="7" t="s">
        <v>4</v>
      </c>
      <c r="D28" s="7" t="s">
        <v>4</v>
      </c>
      <c r="E28" s="36">
        <f>570-E29-E30</f>
        <v>270.75</v>
      </c>
      <c r="F28" s="28">
        <f>E28*4</f>
        <v>1083</v>
      </c>
      <c r="G28" s="1"/>
      <c r="H28" s="1"/>
      <c r="I28" s="1"/>
      <c r="J28" s="1"/>
    </row>
    <row r="29" spans="2:11" ht="14.7" x14ac:dyDescent="0.5">
      <c r="B29" s="6" t="s">
        <v>1</v>
      </c>
      <c r="C29" s="7" t="s">
        <v>11</v>
      </c>
      <c r="D29" s="22" t="s">
        <v>48</v>
      </c>
      <c r="E29" s="37">
        <f>4*570/10</f>
        <v>228</v>
      </c>
      <c r="F29" s="28">
        <f t="shared" ref="F29:F31" si="0">E29*4</f>
        <v>912</v>
      </c>
      <c r="G29" s="1"/>
      <c r="H29" s="1"/>
      <c r="I29" s="1"/>
      <c r="J29" s="1"/>
    </row>
    <row r="30" spans="2:11" ht="14.7" x14ac:dyDescent="0.5">
      <c r="B30" s="5" t="s">
        <v>30</v>
      </c>
      <c r="C30" s="7" t="s">
        <v>7</v>
      </c>
      <c r="D30" s="22" t="s">
        <v>49</v>
      </c>
      <c r="E30" s="36">
        <f>5*570/40</f>
        <v>71.25</v>
      </c>
      <c r="F30" s="28">
        <f t="shared" si="0"/>
        <v>285</v>
      </c>
      <c r="G30" s="1"/>
      <c r="H30" s="1"/>
      <c r="I30" s="1"/>
      <c r="J30" s="1"/>
    </row>
    <row r="31" spans="2:11" ht="14.7" x14ac:dyDescent="0.5">
      <c r="B31" s="15" t="s">
        <v>20</v>
      </c>
      <c r="C31" s="16" t="s">
        <v>4</v>
      </c>
      <c r="D31" s="16" t="s">
        <v>4</v>
      </c>
      <c r="E31" s="38">
        <f>SUM(E28:E30)</f>
        <v>570</v>
      </c>
      <c r="F31" s="28">
        <f t="shared" si="0"/>
        <v>2280</v>
      </c>
      <c r="G31" s="1"/>
      <c r="H31" s="1"/>
      <c r="I31" s="1"/>
      <c r="J31" s="1"/>
    </row>
    <row r="32" spans="2:11" ht="14.7" x14ac:dyDescent="0.5">
      <c r="B32" s="25" t="s">
        <v>44</v>
      </c>
      <c r="C32" s="24"/>
      <c r="D32" s="24"/>
      <c r="E32" s="24"/>
      <c r="F32" s="24"/>
      <c r="G32" s="1"/>
      <c r="H32" s="1"/>
      <c r="I32" s="1"/>
      <c r="J32" s="1"/>
      <c r="K32" s="1"/>
    </row>
    <row r="33" spans="2:11" ht="14.7" x14ac:dyDescent="0.5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1" ht="14.7" x14ac:dyDescent="0.5">
      <c r="B34" s="1" t="s">
        <v>14</v>
      </c>
      <c r="C34" s="1"/>
      <c r="D34" s="1"/>
      <c r="E34" s="1"/>
      <c r="F34" s="1"/>
      <c r="G34" s="1"/>
      <c r="H34" s="1"/>
      <c r="I34" s="1"/>
      <c r="J34" s="1"/>
      <c r="K34" s="1"/>
    </row>
    <row r="35" spans="2:11" ht="14.7" x14ac:dyDescent="0.5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4.7" x14ac:dyDescent="0.5">
      <c r="B36" s="1" t="s">
        <v>15</v>
      </c>
      <c r="C36" s="1"/>
      <c r="D36" s="1"/>
      <c r="E36" s="1"/>
      <c r="F36" s="1"/>
      <c r="G36" s="1"/>
      <c r="H36" s="1"/>
      <c r="I36" s="1"/>
      <c r="J36" s="1"/>
      <c r="K36" s="1"/>
    </row>
    <row r="37" spans="2:11" ht="14.7" x14ac:dyDescent="0.5">
      <c r="B37" s="1"/>
      <c r="C37" s="1" t="s">
        <v>0</v>
      </c>
      <c r="D37" s="1"/>
      <c r="E37" s="1"/>
      <c r="F37" s="1"/>
      <c r="G37" s="1"/>
      <c r="H37" s="1"/>
      <c r="I37" s="1"/>
      <c r="J37" s="1"/>
      <c r="K37" s="1"/>
    </row>
    <row r="38" spans="2:11" ht="14.7" x14ac:dyDescent="0.5">
      <c r="B38" s="1"/>
      <c r="C38" s="1" t="s">
        <v>16</v>
      </c>
      <c r="D38" s="1"/>
      <c r="E38" s="1"/>
      <c r="F38" s="1"/>
      <c r="G38" s="1"/>
      <c r="H38" s="1"/>
      <c r="I38" s="1"/>
      <c r="J38" s="1"/>
      <c r="K38" s="1"/>
    </row>
    <row r="39" spans="2:11" ht="14.7" x14ac:dyDescent="0.5">
      <c r="B39" s="1"/>
      <c r="C39" s="1" t="s">
        <v>17</v>
      </c>
      <c r="D39" s="1"/>
      <c r="E39" s="1"/>
      <c r="F39" s="1"/>
      <c r="G39" s="1"/>
      <c r="H39" s="1"/>
      <c r="I39" s="1"/>
      <c r="J39" s="1"/>
      <c r="K39" s="1"/>
    </row>
    <row r="40" spans="2:11" ht="14.7" x14ac:dyDescent="0.5">
      <c r="B40" s="1"/>
      <c r="C40" s="1"/>
      <c r="D40" s="1"/>
      <c r="E40" s="1"/>
      <c r="F40" s="1"/>
      <c r="G40" s="1"/>
      <c r="H40" s="24"/>
      <c r="I40" s="1"/>
      <c r="J40" s="1"/>
      <c r="K40" s="1"/>
    </row>
    <row r="41" spans="2:11" ht="14.7" x14ac:dyDescent="0.5">
      <c r="B41" s="4" t="s">
        <v>55</v>
      </c>
      <c r="C41" s="1"/>
      <c r="D41" s="1"/>
      <c r="E41" s="1"/>
      <c r="F41" s="1"/>
      <c r="G41" s="1"/>
      <c r="H41" s="1"/>
      <c r="I41" s="1"/>
      <c r="J41" s="1"/>
      <c r="K41" s="1"/>
    </row>
    <row r="42" spans="2:11" ht="26.7" x14ac:dyDescent="0.5">
      <c r="B42" s="9" t="s">
        <v>2</v>
      </c>
      <c r="C42" s="10" t="s">
        <v>8</v>
      </c>
      <c r="D42" s="10" t="s">
        <v>6</v>
      </c>
      <c r="E42" s="10" t="s">
        <v>9</v>
      </c>
      <c r="F42" s="1"/>
      <c r="G42" s="1"/>
      <c r="H42" s="1"/>
      <c r="I42" s="1"/>
      <c r="J42" s="1"/>
      <c r="K42" s="1"/>
    </row>
    <row r="43" spans="2:11" ht="14.7" x14ac:dyDescent="0.5">
      <c r="B43" s="5" t="s">
        <v>3</v>
      </c>
      <c r="C43" s="7" t="s">
        <v>4</v>
      </c>
      <c r="D43" s="7" t="s">
        <v>4</v>
      </c>
      <c r="E43" s="8">
        <f>1100-E44-E45</f>
        <v>374</v>
      </c>
      <c r="F43" s="1"/>
      <c r="G43" s="1"/>
      <c r="H43" s="1"/>
      <c r="I43" s="1"/>
      <c r="J43" s="1"/>
      <c r="K43" s="1"/>
    </row>
    <row r="44" spans="2:11" ht="14.7" x14ac:dyDescent="0.5">
      <c r="B44" s="6" t="s">
        <v>45</v>
      </c>
      <c r="C44" s="7" t="s">
        <v>5</v>
      </c>
      <c r="D44" s="7" t="s">
        <v>7</v>
      </c>
      <c r="E44" s="7">
        <f>40*1100/250</f>
        <v>176</v>
      </c>
      <c r="F44" s="1"/>
      <c r="G44" s="1"/>
      <c r="H44" s="1"/>
      <c r="I44" s="1"/>
      <c r="J44" s="1"/>
      <c r="K44" s="1"/>
    </row>
    <row r="45" spans="2:11" ht="14.7" x14ac:dyDescent="0.5">
      <c r="B45" s="5" t="s">
        <v>51</v>
      </c>
      <c r="C45" s="22" t="s">
        <v>50</v>
      </c>
      <c r="D45" s="22" t="s">
        <v>52</v>
      </c>
      <c r="E45" s="18">
        <f>1100/2</f>
        <v>550</v>
      </c>
      <c r="F45" s="1"/>
      <c r="G45" s="1"/>
      <c r="H45" s="1"/>
      <c r="I45" s="1"/>
      <c r="J45" s="1"/>
      <c r="K45" s="1"/>
    </row>
    <row r="46" spans="2:11" ht="14.7" x14ac:dyDescent="0.5">
      <c r="B46" s="15" t="s">
        <v>20</v>
      </c>
      <c r="C46" s="16" t="s">
        <v>4</v>
      </c>
      <c r="D46" s="16" t="s">
        <v>4</v>
      </c>
      <c r="E46" s="29">
        <f>SUM(E43:E45)</f>
        <v>1100</v>
      </c>
      <c r="F46" s="1"/>
      <c r="G46" s="1"/>
      <c r="H46" s="1"/>
      <c r="I46" s="1"/>
      <c r="J46" s="1"/>
      <c r="K46" s="1"/>
    </row>
    <row r="47" spans="2:11" ht="14.7" x14ac:dyDescent="0.5">
      <c r="B47" s="1"/>
      <c r="C47" s="1"/>
      <c r="D47" s="1"/>
      <c r="E47" s="1"/>
      <c r="F47" s="1"/>
      <c r="G47" s="1"/>
      <c r="H47" s="1"/>
      <c r="I47" s="1"/>
      <c r="J47" s="1"/>
      <c r="K47" s="1"/>
    </row>
    <row r="49" spans="2:6" ht="14.7" x14ac:dyDescent="0.5">
      <c r="B49" s="4" t="s">
        <v>56</v>
      </c>
      <c r="C49" s="1"/>
      <c r="D49" s="1"/>
      <c r="E49" s="1"/>
    </row>
    <row r="50" spans="2:6" ht="28.7" x14ac:dyDescent="0.5">
      <c r="B50" s="9" t="s">
        <v>2</v>
      </c>
      <c r="C50" s="10" t="s">
        <v>8</v>
      </c>
      <c r="D50" s="10" t="s">
        <v>6</v>
      </c>
      <c r="E50" s="10" t="s">
        <v>9</v>
      </c>
      <c r="F50" s="27" t="s">
        <v>58</v>
      </c>
    </row>
    <row r="51" spans="2:6" ht="14.7" x14ac:dyDescent="0.5">
      <c r="B51" s="5" t="s">
        <v>3</v>
      </c>
      <c r="C51" s="7" t="s">
        <v>4</v>
      </c>
      <c r="D51" s="7" t="s">
        <v>4</v>
      </c>
      <c r="E51" s="8">
        <f>1100-E52-E53</f>
        <v>374</v>
      </c>
      <c r="F51" s="28">
        <f>E51*2</f>
        <v>748</v>
      </c>
    </row>
    <row r="52" spans="2:6" ht="14.7" x14ac:dyDescent="0.5">
      <c r="B52" s="6" t="s">
        <v>46</v>
      </c>
      <c r="C52" s="7" t="s">
        <v>5</v>
      </c>
      <c r="D52" s="7" t="s">
        <v>7</v>
      </c>
      <c r="E52" s="7">
        <f>40*1100/250</f>
        <v>176</v>
      </c>
      <c r="F52" s="28">
        <f t="shared" ref="F52:F54" si="1">E52*2</f>
        <v>352</v>
      </c>
    </row>
    <row r="53" spans="2:6" ht="14.7" x14ac:dyDescent="0.5">
      <c r="B53" s="5" t="s">
        <v>13</v>
      </c>
      <c r="C53" s="7" t="s">
        <v>4</v>
      </c>
      <c r="D53" s="7" t="s">
        <v>4</v>
      </c>
      <c r="E53" s="18">
        <f>1100/2</f>
        <v>550</v>
      </c>
      <c r="F53" s="28">
        <f t="shared" si="1"/>
        <v>1100</v>
      </c>
    </row>
    <row r="54" spans="2:6" ht="14.7" x14ac:dyDescent="0.5">
      <c r="B54" s="15" t="s">
        <v>20</v>
      </c>
      <c r="C54" s="16" t="s">
        <v>4</v>
      </c>
      <c r="D54" s="16" t="s">
        <v>4</v>
      </c>
      <c r="E54" s="29">
        <f>SUM(E51:E53)</f>
        <v>1100</v>
      </c>
      <c r="F54" s="28">
        <f t="shared" si="1"/>
        <v>2200</v>
      </c>
    </row>
    <row r="55" spans="2:6" ht="14.7" x14ac:dyDescent="0.5">
      <c r="B55" s="1"/>
      <c r="C55" s="1"/>
      <c r="D55" s="1"/>
      <c r="E55" s="1"/>
    </row>
    <row r="56" spans="2:6" ht="14.7" x14ac:dyDescent="0.5">
      <c r="B56" s="4" t="s">
        <v>54</v>
      </c>
      <c r="C56" s="1"/>
      <c r="D56" s="1"/>
      <c r="E56" s="1"/>
    </row>
    <row r="57" spans="2:6" ht="26.7" x14ac:dyDescent="0.5">
      <c r="B57" s="9" t="s">
        <v>2</v>
      </c>
      <c r="C57" s="10" t="s">
        <v>8</v>
      </c>
      <c r="D57" s="10" t="s">
        <v>6</v>
      </c>
      <c r="E57" s="10" t="s">
        <v>9</v>
      </c>
    </row>
    <row r="58" spans="2:6" x14ac:dyDescent="0.5">
      <c r="B58" s="5" t="s">
        <v>3</v>
      </c>
      <c r="C58" s="7" t="s">
        <v>4</v>
      </c>
      <c r="D58" s="7" t="s">
        <v>4</v>
      </c>
      <c r="E58" s="8">
        <f>1100-E59</f>
        <v>550</v>
      </c>
    </row>
    <row r="59" spans="2:6" x14ac:dyDescent="0.5">
      <c r="B59" s="5" t="s">
        <v>13</v>
      </c>
      <c r="C59" s="7" t="s">
        <v>4</v>
      </c>
      <c r="D59" s="7" t="s">
        <v>4</v>
      </c>
      <c r="E59" s="18">
        <f>1100/2</f>
        <v>550</v>
      </c>
    </row>
    <row r="60" spans="2:6" x14ac:dyDescent="0.5">
      <c r="B60" s="15" t="s">
        <v>20</v>
      </c>
      <c r="C60" s="16" t="s">
        <v>4</v>
      </c>
      <c r="D60" s="16" t="s">
        <v>4</v>
      </c>
      <c r="E60" s="29">
        <f>SUM(E58:E59)</f>
        <v>1100</v>
      </c>
    </row>
  </sheetData>
  <mergeCells count="2">
    <mergeCell ref="B17:K17"/>
    <mergeCell ref="B2:H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9DAD2D-1960-4D29-ABF5-A3EBFB5F2B97}">
  <dimension ref="B2:K81"/>
  <sheetViews>
    <sheetView workbookViewId="0">
      <selection activeCell="J4" sqref="J4"/>
    </sheetView>
  </sheetViews>
  <sheetFormatPr defaultColWidth="11.41015625" defaultRowHeight="14.35" x14ac:dyDescent="0.5"/>
  <cols>
    <col min="2" max="2" width="22.29296875" customWidth="1"/>
    <col min="3" max="3" width="17.29296875" customWidth="1"/>
    <col min="4" max="4" width="16.29296875" customWidth="1"/>
  </cols>
  <sheetData>
    <row r="2" spans="2:11" ht="22" x14ac:dyDescent="0.6">
      <c r="B2" s="32" t="s">
        <v>66</v>
      </c>
      <c r="C2" s="32"/>
      <c r="D2" s="32"/>
      <c r="E2" s="32"/>
      <c r="F2" s="32"/>
      <c r="G2" s="32"/>
      <c r="H2" s="32"/>
    </row>
    <row r="3" spans="2:11" ht="22" x14ac:dyDescent="0.6">
      <c r="B3" s="13"/>
      <c r="C3" s="13"/>
      <c r="D3" s="13"/>
      <c r="E3" s="13"/>
      <c r="F3" s="13"/>
      <c r="G3" s="13"/>
      <c r="H3" s="13"/>
    </row>
    <row r="4" spans="2:11" ht="14.7" x14ac:dyDescent="0.5">
      <c r="B4" s="19" t="s">
        <v>21</v>
      </c>
      <c r="C4" s="1"/>
      <c r="D4" s="1"/>
      <c r="E4" s="1"/>
      <c r="F4" s="1"/>
      <c r="G4" s="1"/>
      <c r="H4" s="1"/>
    </row>
    <row r="5" spans="2:11" ht="14.7" x14ac:dyDescent="0.5">
      <c r="B5" s="17" t="s">
        <v>42</v>
      </c>
      <c r="C5" s="1"/>
      <c r="D5" s="1"/>
      <c r="E5" s="1"/>
      <c r="F5" s="1"/>
      <c r="G5" s="1"/>
      <c r="H5" s="1"/>
    </row>
    <row r="6" spans="2:11" ht="14.7" x14ac:dyDescent="0.5">
      <c r="B6" s="17" t="s">
        <v>34</v>
      </c>
      <c r="C6" s="1"/>
      <c r="D6" s="1"/>
      <c r="E6" s="1"/>
      <c r="F6" s="1"/>
      <c r="G6" s="1"/>
      <c r="H6" s="1"/>
    </row>
    <row r="7" spans="2:11" ht="14.7" x14ac:dyDescent="0.5">
      <c r="B7" s="17" t="s">
        <v>31</v>
      </c>
      <c r="C7" s="1"/>
      <c r="D7" s="1"/>
      <c r="E7" s="1"/>
      <c r="F7" s="1"/>
      <c r="G7" s="1"/>
      <c r="H7" s="1"/>
    </row>
    <row r="8" spans="2:11" ht="14.7" x14ac:dyDescent="0.5">
      <c r="C8" s="1"/>
      <c r="D8" s="1"/>
      <c r="E8" s="1"/>
      <c r="F8" s="1"/>
      <c r="G8" s="1"/>
      <c r="H8" s="1"/>
    </row>
    <row r="9" spans="2:11" ht="14.7" x14ac:dyDescent="0.5">
      <c r="B9" s="19" t="s">
        <v>18</v>
      </c>
      <c r="C9" s="1"/>
      <c r="D9" s="1"/>
      <c r="E9" s="1"/>
      <c r="F9" s="1"/>
      <c r="G9" s="1"/>
      <c r="H9" s="1"/>
    </row>
    <row r="10" spans="2:11" ht="14.7" x14ac:dyDescent="0.5">
      <c r="B10" s="14" t="s">
        <v>19</v>
      </c>
      <c r="C10" s="1"/>
      <c r="D10" s="1"/>
      <c r="E10" s="1"/>
      <c r="F10" s="1"/>
      <c r="G10" s="1"/>
      <c r="H10" s="1"/>
    </row>
    <row r="11" spans="2:11" ht="14.7" x14ac:dyDescent="0.5">
      <c r="B11" s="17" t="s">
        <v>33</v>
      </c>
      <c r="C11" s="1"/>
      <c r="D11" s="1"/>
      <c r="E11" s="1"/>
      <c r="F11" s="1"/>
      <c r="G11" s="1"/>
      <c r="H11" s="1"/>
    </row>
    <row r="12" spans="2:11" ht="14.7" x14ac:dyDescent="0.5">
      <c r="B12" s="14" t="s">
        <v>23</v>
      </c>
      <c r="C12" s="1"/>
      <c r="D12" s="1"/>
      <c r="E12" s="1"/>
      <c r="F12" s="1"/>
      <c r="G12" s="1"/>
      <c r="H12" s="1"/>
    </row>
    <row r="15" spans="2:11" x14ac:dyDescent="0.5">
      <c r="B15" s="33" t="s">
        <v>35</v>
      </c>
      <c r="C15" s="33"/>
      <c r="D15" s="33"/>
      <c r="E15" s="33"/>
      <c r="F15" s="33"/>
      <c r="G15" s="33"/>
      <c r="H15" s="33"/>
      <c r="I15" s="33"/>
      <c r="J15" s="33"/>
      <c r="K15" s="33"/>
    </row>
    <row r="18" spans="2:6" ht="14.7" x14ac:dyDescent="0.5">
      <c r="B18" s="17" t="s">
        <v>39</v>
      </c>
      <c r="C18" s="17"/>
      <c r="D18" s="17"/>
      <c r="E18" s="17"/>
      <c r="F18" s="17"/>
    </row>
    <row r="19" spans="2:6" ht="14.7" x14ac:dyDescent="0.5">
      <c r="B19" s="17"/>
      <c r="C19" s="17"/>
      <c r="D19" s="17"/>
      <c r="E19" s="17"/>
      <c r="F19" s="17"/>
    </row>
    <row r="20" spans="2:6" ht="14.7" x14ac:dyDescent="0.5">
      <c r="B20" s="17" t="s">
        <v>36</v>
      </c>
      <c r="C20" s="17"/>
      <c r="D20" s="17"/>
      <c r="E20" s="17"/>
      <c r="F20" s="17"/>
    </row>
    <row r="21" spans="2:6" ht="14.7" x14ac:dyDescent="0.5">
      <c r="B21" s="17"/>
      <c r="C21" s="17" t="s">
        <v>0</v>
      </c>
      <c r="D21" s="17"/>
      <c r="E21" s="17"/>
      <c r="F21" s="17"/>
    </row>
    <row r="22" spans="2:6" ht="14.7" x14ac:dyDescent="0.5">
      <c r="B22" s="17"/>
      <c r="C22" s="17" t="s">
        <v>41</v>
      </c>
      <c r="D22" s="17"/>
      <c r="E22" s="17"/>
      <c r="F22" s="17"/>
    </row>
    <row r="23" spans="2:6" ht="14.7" x14ac:dyDescent="0.5">
      <c r="B23" s="17"/>
      <c r="C23" s="17" t="s">
        <v>40</v>
      </c>
      <c r="D23" s="17"/>
      <c r="E23" s="17"/>
      <c r="F23" s="17"/>
    </row>
    <row r="24" spans="2:6" ht="14.7" x14ac:dyDescent="0.5">
      <c r="B24" s="17"/>
      <c r="C24" s="17"/>
      <c r="D24" s="17"/>
      <c r="E24" s="17"/>
      <c r="F24" s="17"/>
    </row>
    <row r="25" spans="2:6" ht="14.7" x14ac:dyDescent="0.5">
      <c r="B25" s="4" t="s">
        <v>60</v>
      </c>
      <c r="C25" s="17"/>
      <c r="D25" s="17"/>
      <c r="E25" s="17"/>
    </row>
    <row r="26" spans="2:6" ht="26.7" x14ac:dyDescent="0.5">
      <c r="B26" s="2" t="s">
        <v>2</v>
      </c>
      <c r="C26" s="3" t="s">
        <v>8</v>
      </c>
      <c r="D26" s="3" t="s">
        <v>6</v>
      </c>
      <c r="E26" s="3" t="s">
        <v>9</v>
      </c>
    </row>
    <row r="27" spans="2:6" ht="14.7" x14ac:dyDescent="0.5">
      <c r="B27" s="5" t="s">
        <v>3</v>
      </c>
      <c r="C27" s="20" t="s">
        <v>4</v>
      </c>
      <c r="D27" s="20" t="s">
        <v>4</v>
      </c>
      <c r="E27" s="20">
        <f>1100-E28-E29</f>
        <v>836</v>
      </c>
    </row>
    <row r="28" spans="2:6" ht="14.7" x14ac:dyDescent="0.5">
      <c r="B28" s="5" t="s">
        <v>43</v>
      </c>
      <c r="C28" s="20" t="s">
        <v>5</v>
      </c>
      <c r="D28" s="20" t="s">
        <v>7</v>
      </c>
      <c r="E28" s="20">
        <f>1100*40/250</f>
        <v>176</v>
      </c>
    </row>
    <row r="29" spans="2:6" ht="14.7" x14ac:dyDescent="0.5">
      <c r="B29" s="5" t="s">
        <v>37</v>
      </c>
      <c r="C29" s="20" t="s">
        <v>5</v>
      </c>
      <c r="D29" s="20" t="s">
        <v>38</v>
      </c>
      <c r="E29" s="20">
        <f>1100*20/250</f>
        <v>88</v>
      </c>
    </row>
    <row r="30" spans="2:6" x14ac:dyDescent="0.5">
      <c r="B30" s="15" t="s">
        <v>20</v>
      </c>
      <c r="C30" s="16" t="s">
        <v>4</v>
      </c>
      <c r="D30" s="16" t="s">
        <v>4</v>
      </c>
      <c r="E30" s="29">
        <f>SUM(E27:E29)</f>
        <v>1100</v>
      </c>
    </row>
    <row r="31" spans="2:6" ht="14.7" x14ac:dyDescent="0.5">
      <c r="B31" s="17" t="s">
        <v>12</v>
      </c>
    </row>
    <row r="34" spans="2:8" ht="14.7" x14ac:dyDescent="0.5">
      <c r="B34" s="4" t="s">
        <v>61</v>
      </c>
      <c r="C34" s="17"/>
      <c r="D34" s="17"/>
      <c r="E34" s="17"/>
    </row>
    <row r="35" spans="2:8" ht="26.7" x14ac:dyDescent="0.5">
      <c r="B35" s="2" t="s">
        <v>2</v>
      </c>
      <c r="C35" s="3" t="s">
        <v>8</v>
      </c>
      <c r="D35" s="3" t="s">
        <v>6</v>
      </c>
      <c r="E35" s="3" t="s">
        <v>9</v>
      </c>
    </row>
    <row r="36" spans="2:8" ht="14.7" x14ac:dyDescent="0.5">
      <c r="B36" s="5" t="s">
        <v>3</v>
      </c>
      <c r="C36" s="20" t="s">
        <v>4</v>
      </c>
      <c r="D36" s="20" t="s">
        <v>4</v>
      </c>
      <c r="E36" s="39">
        <v>1012</v>
      </c>
    </row>
    <row r="37" spans="2:8" ht="14.7" x14ac:dyDescent="0.5">
      <c r="B37" s="5" t="s">
        <v>43</v>
      </c>
      <c r="C37" s="20" t="s">
        <v>4</v>
      </c>
      <c r="D37" s="20" t="s">
        <v>4</v>
      </c>
      <c r="E37" s="20">
        <v>0</v>
      </c>
    </row>
    <row r="38" spans="2:8" ht="14.7" x14ac:dyDescent="0.5">
      <c r="B38" s="5" t="s">
        <v>37</v>
      </c>
      <c r="C38" s="20" t="s">
        <v>5</v>
      </c>
      <c r="D38" s="20" t="s">
        <v>38</v>
      </c>
      <c r="E38" s="20">
        <f>1100*20/250</f>
        <v>88</v>
      </c>
    </row>
    <row r="39" spans="2:8" x14ac:dyDescent="0.5">
      <c r="B39" s="15" t="s">
        <v>20</v>
      </c>
      <c r="C39" s="16" t="s">
        <v>4</v>
      </c>
      <c r="D39" s="16" t="s">
        <v>4</v>
      </c>
      <c r="E39" s="29">
        <f>SUM(E36:E38)</f>
        <v>1100</v>
      </c>
    </row>
    <row r="40" spans="2:8" ht="14.7" x14ac:dyDescent="0.5">
      <c r="B40" s="17" t="s">
        <v>12</v>
      </c>
    </row>
    <row r="43" spans="2:8" ht="22" x14ac:dyDescent="0.6">
      <c r="B43" s="32" t="s">
        <v>62</v>
      </c>
      <c r="C43" s="32"/>
      <c r="D43" s="32"/>
      <c r="E43" s="32"/>
      <c r="F43" s="32"/>
      <c r="G43" s="32"/>
      <c r="H43" s="32"/>
    </row>
    <row r="44" spans="2:8" ht="22" x14ac:dyDescent="0.6">
      <c r="B44" s="26"/>
      <c r="C44" s="26"/>
      <c r="D44" s="26"/>
      <c r="E44" s="26"/>
      <c r="F44" s="26"/>
      <c r="G44" s="26"/>
      <c r="H44" s="26"/>
    </row>
    <row r="45" spans="2:8" ht="14.7" x14ac:dyDescent="0.5">
      <c r="B45" s="19" t="s">
        <v>21</v>
      </c>
      <c r="C45" s="1"/>
      <c r="D45" s="1"/>
      <c r="E45" s="1"/>
      <c r="F45" s="1"/>
      <c r="G45" s="1"/>
      <c r="H45" s="1"/>
    </row>
    <row r="46" spans="2:8" ht="14.7" x14ac:dyDescent="0.5">
      <c r="B46" s="17" t="s">
        <v>42</v>
      </c>
      <c r="C46" s="1"/>
      <c r="D46" s="1"/>
      <c r="E46" s="1"/>
      <c r="F46" s="1"/>
      <c r="G46" s="1"/>
      <c r="H46" s="1"/>
    </row>
    <row r="47" spans="2:8" ht="14.7" x14ac:dyDescent="0.5">
      <c r="B47" s="23" t="s">
        <v>63</v>
      </c>
      <c r="C47" s="1"/>
      <c r="D47" s="1"/>
      <c r="E47" s="1"/>
      <c r="F47" s="1"/>
      <c r="G47" s="1"/>
      <c r="H47" s="1"/>
    </row>
    <row r="48" spans="2:8" ht="14.7" x14ac:dyDescent="0.5">
      <c r="B48" s="17" t="s">
        <v>31</v>
      </c>
      <c r="C48" s="1"/>
      <c r="D48" s="1"/>
      <c r="E48" s="1"/>
      <c r="F48" s="1"/>
      <c r="G48" s="1"/>
      <c r="H48" s="1"/>
    </row>
    <row r="49" spans="2:11" ht="14.7" x14ac:dyDescent="0.5">
      <c r="C49" s="1"/>
      <c r="D49" s="1"/>
      <c r="E49" s="1"/>
      <c r="F49" s="1"/>
      <c r="G49" s="1"/>
      <c r="H49" s="1"/>
    </row>
    <row r="50" spans="2:11" ht="14.7" x14ac:dyDescent="0.5">
      <c r="B50" s="19" t="s">
        <v>18</v>
      </c>
      <c r="C50" s="1"/>
      <c r="D50" s="1"/>
      <c r="E50" s="1"/>
      <c r="F50" s="1"/>
      <c r="G50" s="1"/>
      <c r="H50" s="1"/>
    </row>
    <row r="51" spans="2:11" ht="14.7" x14ac:dyDescent="0.5">
      <c r="B51" s="14" t="s">
        <v>19</v>
      </c>
      <c r="C51" s="1"/>
      <c r="D51" s="1"/>
      <c r="E51" s="1"/>
      <c r="F51" s="1"/>
      <c r="G51" s="1"/>
      <c r="H51" s="1"/>
    </row>
    <row r="52" spans="2:11" ht="14.7" x14ac:dyDescent="0.5">
      <c r="B52" s="17" t="s">
        <v>33</v>
      </c>
      <c r="C52" s="1"/>
      <c r="D52" s="1"/>
      <c r="E52" s="1"/>
      <c r="F52" s="1"/>
      <c r="G52" s="1"/>
      <c r="H52" s="1"/>
    </row>
    <row r="53" spans="2:11" ht="14.7" x14ac:dyDescent="0.5">
      <c r="B53" s="14" t="s">
        <v>23</v>
      </c>
      <c r="C53" s="1"/>
      <c r="D53" s="1"/>
      <c r="E53" s="1"/>
      <c r="F53" s="1"/>
      <c r="G53" s="1"/>
      <c r="H53" s="1"/>
    </row>
    <row r="56" spans="2:11" x14ac:dyDescent="0.5">
      <c r="B56" s="33" t="s">
        <v>35</v>
      </c>
      <c r="C56" s="33"/>
      <c r="D56" s="33"/>
      <c r="E56" s="33"/>
      <c r="F56" s="33"/>
      <c r="G56" s="33"/>
      <c r="H56" s="33"/>
      <c r="I56" s="33"/>
      <c r="J56" s="33"/>
      <c r="K56" s="33"/>
    </row>
    <row r="59" spans="2:11" ht="14.7" x14ac:dyDescent="0.5">
      <c r="B59" s="17" t="s">
        <v>39</v>
      </c>
      <c r="C59" s="17"/>
      <c r="D59" s="17"/>
      <c r="E59" s="17"/>
      <c r="F59" s="17"/>
    </row>
    <row r="60" spans="2:11" ht="14.7" x14ac:dyDescent="0.5">
      <c r="B60" s="17"/>
      <c r="C60" s="17"/>
      <c r="D60" s="17"/>
      <c r="E60" s="17"/>
      <c r="F60" s="17"/>
    </row>
    <row r="61" spans="2:11" ht="14.7" x14ac:dyDescent="0.5">
      <c r="B61" s="17" t="s">
        <v>36</v>
      </c>
      <c r="C61" s="17"/>
      <c r="D61" s="17"/>
      <c r="E61" s="17"/>
      <c r="F61" s="17"/>
    </row>
    <row r="62" spans="2:11" ht="14.7" x14ac:dyDescent="0.5">
      <c r="B62" s="17"/>
      <c r="C62" s="17" t="s">
        <v>0</v>
      </c>
      <c r="D62" s="17"/>
      <c r="E62" s="17"/>
      <c r="F62" s="17"/>
    </row>
    <row r="63" spans="2:11" ht="14.7" x14ac:dyDescent="0.5">
      <c r="B63" s="17"/>
      <c r="C63" s="17" t="s">
        <v>41</v>
      </c>
      <c r="D63" s="17"/>
      <c r="E63" s="17"/>
      <c r="F63" s="17"/>
    </row>
    <row r="64" spans="2:11" ht="14.7" x14ac:dyDescent="0.5">
      <c r="B64" s="17"/>
      <c r="C64" s="17" t="s">
        <v>40</v>
      </c>
      <c r="D64" s="17"/>
      <c r="E64" s="17"/>
      <c r="F64" s="17"/>
    </row>
    <row r="65" spans="2:6" ht="14.7" x14ac:dyDescent="0.5">
      <c r="B65" s="17"/>
      <c r="C65" s="17"/>
      <c r="D65" s="17"/>
      <c r="E65" s="17"/>
      <c r="F65" s="17"/>
    </row>
    <row r="66" spans="2:6" ht="14.7" x14ac:dyDescent="0.5">
      <c r="B66" s="4" t="s">
        <v>64</v>
      </c>
      <c r="C66" s="17"/>
      <c r="D66" s="17"/>
      <c r="E66" s="17"/>
    </row>
    <row r="67" spans="2:6" ht="26.7" x14ac:dyDescent="0.5">
      <c r="B67" s="2" t="s">
        <v>2</v>
      </c>
      <c r="C67" s="3" t="s">
        <v>8</v>
      </c>
      <c r="D67" s="3" t="s">
        <v>6</v>
      </c>
      <c r="E67" s="3" t="s">
        <v>9</v>
      </c>
    </row>
    <row r="68" spans="2:6" ht="14.7" x14ac:dyDescent="0.5">
      <c r="B68" s="5" t="s">
        <v>3</v>
      </c>
      <c r="C68" s="20" t="s">
        <v>4</v>
      </c>
      <c r="D68" s="20" t="s">
        <v>4</v>
      </c>
      <c r="E68" s="20">
        <f>1100-E69-E70</f>
        <v>880</v>
      </c>
    </row>
    <row r="69" spans="2:6" ht="14.7" x14ac:dyDescent="0.5">
      <c r="B69" s="5" t="s">
        <v>43</v>
      </c>
      <c r="C69" s="20" t="s">
        <v>5</v>
      </c>
      <c r="D69" s="20" t="s">
        <v>7</v>
      </c>
      <c r="E69" s="20">
        <f>1100*40/250</f>
        <v>176</v>
      </c>
    </row>
    <row r="70" spans="2:6" ht="14.7" x14ac:dyDescent="0.5">
      <c r="B70" s="5" t="s">
        <v>37</v>
      </c>
      <c r="C70" s="20" t="s">
        <v>5</v>
      </c>
      <c r="D70" s="40" t="s">
        <v>11</v>
      </c>
      <c r="E70" s="40">
        <v>44</v>
      </c>
    </row>
    <row r="71" spans="2:6" x14ac:dyDescent="0.5">
      <c r="B71" s="15" t="s">
        <v>20</v>
      </c>
      <c r="C71" s="16" t="s">
        <v>4</v>
      </c>
      <c r="D71" s="16" t="s">
        <v>4</v>
      </c>
      <c r="E71" s="29">
        <f>SUM(E68:E70)</f>
        <v>1100</v>
      </c>
    </row>
    <row r="72" spans="2:6" ht="14.7" x14ac:dyDescent="0.5">
      <c r="B72" s="17" t="s">
        <v>12</v>
      </c>
    </row>
    <row r="75" spans="2:6" ht="14.7" x14ac:dyDescent="0.5">
      <c r="B75" s="4" t="s">
        <v>65</v>
      </c>
      <c r="C75" s="17"/>
      <c r="D75" s="17"/>
      <c r="E75" s="17"/>
    </row>
    <row r="76" spans="2:6" ht="26.7" x14ac:dyDescent="0.5">
      <c r="B76" s="2" t="s">
        <v>2</v>
      </c>
      <c r="C76" s="3" t="s">
        <v>8</v>
      </c>
      <c r="D76" s="3" t="s">
        <v>6</v>
      </c>
      <c r="E76" s="3" t="s">
        <v>9</v>
      </c>
    </row>
    <row r="77" spans="2:6" ht="14.7" x14ac:dyDescent="0.5">
      <c r="B77" s="5" t="s">
        <v>3</v>
      </c>
      <c r="C77" s="20" t="s">
        <v>4</v>
      </c>
      <c r="D77" s="20" t="s">
        <v>4</v>
      </c>
      <c r="E77" s="39">
        <v>1056</v>
      </c>
    </row>
    <row r="78" spans="2:6" ht="14.7" x14ac:dyDescent="0.5">
      <c r="B78" s="5" t="s">
        <v>43</v>
      </c>
      <c r="C78" s="20" t="s">
        <v>4</v>
      </c>
      <c r="D78" s="20" t="s">
        <v>4</v>
      </c>
      <c r="E78" s="20">
        <v>0</v>
      </c>
    </row>
    <row r="79" spans="2:6" ht="14.7" x14ac:dyDescent="0.5">
      <c r="B79" s="5" t="s">
        <v>37</v>
      </c>
      <c r="C79" s="20" t="s">
        <v>5</v>
      </c>
      <c r="D79" s="40" t="s">
        <v>11</v>
      </c>
      <c r="E79" s="40">
        <v>44</v>
      </c>
    </row>
    <row r="80" spans="2:6" x14ac:dyDescent="0.5">
      <c r="B80" s="15" t="s">
        <v>20</v>
      </c>
      <c r="C80" s="16" t="s">
        <v>4</v>
      </c>
      <c r="D80" s="16" t="s">
        <v>4</v>
      </c>
      <c r="E80" s="29">
        <f>SUM(E77:E79)</f>
        <v>1100</v>
      </c>
    </row>
    <row r="81" spans="2:2" ht="14.7" x14ac:dyDescent="0.5">
      <c r="B81" s="17" t="s">
        <v>12</v>
      </c>
    </row>
  </sheetData>
  <mergeCells count="4">
    <mergeCell ref="B2:H2"/>
    <mergeCell ref="B15:K15"/>
    <mergeCell ref="B43:H43"/>
    <mergeCell ref="B56:K56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76B0B740ECD7F418164696BD5D45C61" ma:contentTypeVersion="16" ma:contentTypeDescription="Create a new document." ma:contentTypeScope="" ma:versionID="a5c5d7a47d49c3a9e8877a8f98704af3">
  <xsd:schema xmlns:xsd="http://www.w3.org/2001/XMLSchema" xmlns:xs="http://www.w3.org/2001/XMLSchema" xmlns:p="http://schemas.microsoft.com/office/2006/metadata/properties" xmlns:ns2="1ede3b14-c407-4f78-a408-31a7f74c0476" xmlns:ns3="6d9280eb-d935-48c4-a9fd-fd18a0df2635" targetNamespace="http://schemas.microsoft.com/office/2006/metadata/properties" ma:root="true" ma:fieldsID="010a9214fda009d5579bf84dd4bef4df" ns2:_="" ns3:_="">
    <xsd:import namespace="1ede3b14-c407-4f78-a408-31a7f74c0476"/>
    <xsd:import namespace="6d9280eb-d935-48c4-a9fd-fd18a0df263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de3b14-c407-4f78-a408-31a7f74c04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6dff210b-1a75-4f95-bf42-e73e2711a7c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9280eb-d935-48c4-a9fd-fd18a0df263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31c67233-d297-4e01-a813-c986068440d3}" ma:internalName="TaxCatchAll" ma:showField="CatchAllData" ma:web="6d9280eb-d935-48c4-a9fd-fd18a0df2635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ede3b14-c407-4f78-a408-31a7f74c0476">
      <Terms xmlns="http://schemas.microsoft.com/office/infopath/2007/PartnerControls"/>
    </lcf76f155ced4ddcb4097134ff3c332f>
    <TaxCatchAll xmlns="6d9280eb-d935-48c4-a9fd-fd18a0df2635" xsi:nil="true"/>
  </documentManagement>
</p:properties>
</file>

<file path=customXml/itemProps1.xml><?xml version="1.0" encoding="utf-8"?>
<ds:datastoreItem xmlns:ds="http://schemas.openxmlformats.org/officeDocument/2006/customXml" ds:itemID="{41D4847D-D012-4797-A7F4-1ABD2ECB011F}"/>
</file>

<file path=customXml/itemProps2.xml><?xml version="1.0" encoding="utf-8"?>
<ds:datastoreItem xmlns:ds="http://schemas.openxmlformats.org/officeDocument/2006/customXml" ds:itemID="{9D3DBBBE-E94A-4439-8D1F-0194EECFCD23}"/>
</file>

<file path=customXml/itemProps3.xml><?xml version="1.0" encoding="utf-8"?>
<ds:datastoreItem xmlns:ds="http://schemas.openxmlformats.org/officeDocument/2006/customXml" ds:itemID="{CE493DCA-B9A8-4047-AED0-BC3D55F990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Cas9-ABE delivery</vt:lpstr>
      <vt:lpstr>DRI-NLS-Cy5 delivery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Stéphanie Hallée</dc:creator>
  <cp:lastModifiedBy>Katarina Kulhankova</cp:lastModifiedBy>
  <dcterms:created xsi:type="dcterms:W3CDTF">2021-02-03T15:43:26Z</dcterms:created>
  <dcterms:modified xsi:type="dcterms:W3CDTF">2022-07-12T22:46:55Z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0x010100176B0B740ECD7F418164696BD5D45C61</vt:lpwstr>
  </property>
</Properties>
</file>