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ebd066c25694cbd/Vineet's Supernova 2021/Kiani Lab/COF-Award SCGE toolkit Submission/Joud rotation experiments/Joud rotation experiments/COF/SGE21-826/"/>
    </mc:Choice>
  </mc:AlternateContent>
  <xr:revisionPtr revIDLastSave="433" documentId="13_ncr:1_{7B62F37F-F796-43F8-A166-CC78643A9F49}" xr6:coauthVersionLast="47" xr6:coauthVersionMax="47" xr10:uidLastSave="{AB21494A-79D5-4009-9EE7-88B909A50235}"/>
  <bookViews>
    <workbookView xWindow="-108" yWindow="-108" windowWidth="23256" windowHeight="12456" tabRatio="500" firstSheet="1" activeTab="1" xr2:uid="{00000000-000D-0000-FFFF-FFFF00000000}"/>
  </bookViews>
  <sheets>
    <sheet name="Timeline" sheetId="3" r:id="rId1"/>
    <sheet name="Chip 1" sheetId="6" r:id="rId2"/>
    <sheet name="Seeding summary " sheetId="4" r:id="rId3"/>
    <sheet name="NC preparation and  delivery " sheetId="7" r:id="rId4"/>
    <sheet name="Harvesting" sheetId="8" r:id="rId5"/>
    <sheet name="Questionnaire " sheetId="1" r:id="rId6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G11" i="7"/>
  <c r="G10" i="7"/>
  <c r="G8" i="7"/>
  <c r="G7" i="7"/>
  <c r="H11" i="7"/>
  <c r="H10" i="7"/>
  <c r="H8" i="7"/>
  <c r="H4" i="7"/>
  <c r="F11" i="7"/>
  <c r="F10" i="7"/>
  <c r="F8" i="7"/>
  <c r="F7" i="7"/>
  <c r="E17" i="4"/>
  <c r="D17" i="4"/>
  <c r="C17" i="4"/>
  <c r="B17" i="4"/>
  <c r="C5" i="4"/>
  <c r="C11" i="4"/>
  <c r="H7" i="7"/>
  <c r="G16" i="6"/>
  <c r="C9" i="4"/>
  <c r="H5" i="7" l="1"/>
</calcChain>
</file>

<file path=xl/sharedStrings.xml><?xml version="1.0" encoding="utf-8"?>
<sst xmlns="http://schemas.openxmlformats.org/spreadsheetml/2006/main" count="222" uniqueCount="192">
  <si>
    <t>Updated timeline  for chip 1</t>
  </si>
  <si>
    <t xml:space="preserve">Timeline </t>
  </si>
  <si>
    <t xml:space="preserve">Prime chips </t>
  </si>
  <si>
    <t xml:space="preserve"> </t>
  </si>
  <si>
    <t>Group</t>
  </si>
  <si>
    <t>Well Location</t>
  </si>
  <si>
    <t>Condition</t>
  </si>
  <si>
    <t>#Heps</t>
  </si>
  <si>
    <t>Hep Lot#</t>
  </si>
  <si>
    <t>Seed Date</t>
  </si>
  <si>
    <t>Harvest Day and Imaging</t>
  </si>
  <si>
    <t>Readouts</t>
  </si>
  <si>
    <t>A1</t>
  </si>
  <si>
    <t>A2</t>
  </si>
  <si>
    <t>A3</t>
  </si>
  <si>
    <t>A4</t>
  </si>
  <si>
    <t>A5</t>
  </si>
  <si>
    <t>A6</t>
  </si>
  <si>
    <t>B1</t>
  </si>
  <si>
    <t>B2</t>
  </si>
  <si>
    <t xml:space="preserve">Chip 1 </t>
  </si>
  <si>
    <t>Cell count</t>
  </si>
  <si>
    <t xml:space="preserve">Average </t>
  </si>
  <si>
    <t>Total Volume</t>
  </si>
  <si>
    <t xml:space="preserve">The Hepatocytes concentration  </t>
  </si>
  <si>
    <t>cells/mL</t>
  </si>
  <si>
    <r>
      <t>cells/</t>
    </r>
    <r>
      <rPr>
        <sz val="11"/>
        <color theme="1"/>
        <rFont val="Arial"/>
        <family val="2"/>
      </rPr>
      <t>µ</t>
    </r>
    <r>
      <rPr>
        <sz val="12"/>
        <color theme="1"/>
        <rFont val="Calibri"/>
        <family val="2"/>
        <scheme val="minor"/>
      </rPr>
      <t>L</t>
    </r>
  </si>
  <si>
    <t xml:space="preserve">Required Hepatocytes concentration </t>
  </si>
  <si>
    <t>cells/well</t>
  </si>
  <si>
    <t>Calculated Hepatocytes concentration per well</t>
  </si>
  <si>
    <t>µL</t>
  </si>
  <si>
    <t xml:space="preserve">145uL per well </t>
  </si>
  <si>
    <t xml:space="preserve">counted for 13 wells </t>
  </si>
  <si>
    <t>Chip 1</t>
  </si>
  <si>
    <t>Media</t>
  </si>
  <si>
    <t>Hep</t>
  </si>
  <si>
    <t>Total</t>
  </si>
  <si>
    <t xml:space="preserve">Cells/well </t>
  </si>
  <si>
    <t>Thaw samples on wet ice within 30 minutes</t>
  </si>
  <si>
    <t>B5-B6</t>
  </si>
  <si>
    <t xml:space="preserve">NC preparation and delivery </t>
  </si>
  <si>
    <t xml:space="preserve">Prepare 6 tubes for RNP-NC samples </t>
  </si>
  <si>
    <t xml:space="preserve">RNP volume  uL </t>
  </si>
  <si>
    <t xml:space="preserve">Total </t>
  </si>
  <si>
    <t>Media exchange and RNP delivery</t>
  </si>
  <si>
    <t xml:space="preserve">1) Collect 1.2mL media for ELISA, freeze in -80C </t>
  </si>
  <si>
    <t xml:space="preserve">2) Aspirate reservoir and well to the deep notch </t>
  </si>
  <si>
    <r>
      <t xml:space="preserve">3) Wash wells from seeding media by adding 400uL of media exchange buffer </t>
    </r>
    <r>
      <rPr>
        <b/>
        <sz val="12"/>
        <color theme="1"/>
        <rFont val="Calibri"/>
        <family val="2"/>
        <scheme val="minor"/>
      </rPr>
      <t xml:space="preserve">without </t>
    </r>
    <r>
      <rPr>
        <sz val="12"/>
        <color theme="1"/>
        <rFont val="Calibri"/>
        <family val="2"/>
        <scheme val="minor"/>
      </rPr>
      <t xml:space="preserve">RNPs or Nanoparticles </t>
    </r>
  </si>
  <si>
    <t xml:space="preserve">4) Run media exchange for 3 minutes	</t>
  </si>
  <si>
    <t xml:space="preserve">5) Aspirate the reservoir and deep notch </t>
  </si>
  <si>
    <r>
      <t xml:space="preserve">7) Run media exchange for </t>
    </r>
    <r>
      <rPr>
        <b/>
        <sz val="12"/>
        <color theme="1"/>
        <rFont val="Calibri"/>
        <family val="2"/>
        <scheme val="minor"/>
      </rPr>
      <t>6 minutes</t>
    </r>
  </si>
  <si>
    <t xml:space="preserve">8) Add 1.2mL of Media exchange </t>
  </si>
  <si>
    <t xml:space="preserve">9) Let samples incubate for 24 hours. </t>
  </si>
  <si>
    <t xml:space="preserve">Take down scaffold, add them in 24 well plates upside down </t>
  </si>
  <si>
    <t>Seeding</t>
  </si>
  <si>
    <t>Question1</t>
  </si>
  <si>
    <t>How many chips?</t>
  </si>
  <si>
    <t>Question2</t>
  </si>
  <si>
    <t>How many conditions?</t>
  </si>
  <si>
    <t>Question3</t>
  </si>
  <si>
    <t>How many wells?</t>
  </si>
  <si>
    <t>Question4</t>
  </si>
  <si>
    <t>what in N?</t>
  </si>
  <si>
    <t>Question5</t>
  </si>
  <si>
    <t>What cells are we seeding?</t>
  </si>
  <si>
    <t>nanoparticles</t>
  </si>
  <si>
    <t>Question6</t>
  </si>
  <si>
    <t>Has this lot been used before?</t>
  </si>
  <si>
    <t>No</t>
  </si>
  <si>
    <t>Question7</t>
  </si>
  <si>
    <t>If yes in which in experiment?</t>
  </si>
  <si>
    <t>N/A</t>
  </si>
  <si>
    <t>Question8</t>
  </si>
  <si>
    <t>Number of hepatocytes to be seeded?</t>
  </si>
  <si>
    <t>Question9</t>
  </si>
  <si>
    <t>Number of kupffer cells to be seeded?</t>
  </si>
  <si>
    <t>NA</t>
  </si>
  <si>
    <t>Question10</t>
  </si>
  <si>
    <t>Are we going to do coating?</t>
  </si>
  <si>
    <t>Question11</t>
  </si>
  <si>
    <t>Are we going to add Dex or Hc?</t>
  </si>
  <si>
    <t xml:space="preserve">Hc </t>
  </si>
  <si>
    <t>Question12</t>
  </si>
  <si>
    <t>Any changes to media is needed?</t>
  </si>
  <si>
    <t>Yes</t>
  </si>
  <si>
    <t>Transduction</t>
  </si>
  <si>
    <t>Question13</t>
  </si>
  <si>
    <t>What is the delivery method?</t>
  </si>
  <si>
    <t>Thawing and adding them during media exchange day 1</t>
  </si>
  <si>
    <t>Question14</t>
  </si>
  <si>
    <t>Delivery timing- during the seeding or after?</t>
  </si>
  <si>
    <t>After 8-16 hours</t>
  </si>
  <si>
    <t>Question15</t>
  </si>
  <si>
    <t>What is the MOI?</t>
  </si>
  <si>
    <t>Maintanance</t>
  </si>
  <si>
    <t>Question16</t>
  </si>
  <si>
    <t>When will u change media?</t>
  </si>
  <si>
    <t>yes, day 1</t>
  </si>
  <si>
    <t>Question17</t>
  </si>
  <si>
    <t>Are we going to do full media change or partial media change?</t>
  </si>
  <si>
    <t xml:space="preserve">FULL </t>
  </si>
  <si>
    <t>Question18</t>
  </si>
  <si>
    <t>Hc</t>
  </si>
  <si>
    <t>Question19</t>
  </si>
  <si>
    <t>Are we going to collect media during the media change?</t>
  </si>
  <si>
    <t>yes</t>
  </si>
  <si>
    <t>Question20</t>
  </si>
  <si>
    <t>What is the flow rate?</t>
  </si>
  <si>
    <t>1ul/sec</t>
  </si>
  <si>
    <t>Harvest</t>
  </si>
  <si>
    <t>Question21</t>
  </si>
  <si>
    <t>RNA extraction?</t>
  </si>
  <si>
    <t>Question22</t>
  </si>
  <si>
    <t>DNA extraction?</t>
  </si>
  <si>
    <t>Question23</t>
  </si>
  <si>
    <t>Media collection?</t>
  </si>
  <si>
    <t>Question24</t>
  </si>
  <si>
    <t>Imaging?</t>
  </si>
  <si>
    <t>Question25</t>
  </si>
  <si>
    <t>Is the confocal scheduled?</t>
  </si>
  <si>
    <t xml:space="preserve">No </t>
  </si>
  <si>
    <t>Question26</t>
  </si>
  <si>
    <t xml:space="preserve">Are we going to do staining? </t>
  </si>
  <si>
    <t>Question27</t>
  </si>
  <si>
    <t>What is the plan for staining?</t>
  </si>
  <si>
    <t>Question28</t>
  </si>
  <si>
    <t>Are we going to fix the samples?</t>
  </si>
  <si>
    <t>Question29</t>
  </si>
  <si>
    <t>How many wells per condition for imaging?</t>
  </si>
  <si>
    <t>Question30</t>
  </si>
  <si>
    <t>Do we need cell lysis for protein evaluation?</t>
  </si>
  <si>
    <t>Question31</t>
  </si>
  <si>
    <t>Are we going to do any Functional assays?</t>
  </si>
  <si>
    <t xml:space="preserve">maybe </t>
  </si>
  <si>
    <t>Controls</t>
  </si>
  <si>
    <t>Question32</t>
  </si>
  <si>
    <t>Untreated</t>
  </si>
  <si>
    <t>Question33</t>
  </si>
  <si>
    <t>No Cas9?</t>
  </si>
  <si>
    <t>Question34</t>
  </si>
  <si>
    <t>No gRNA?</t>
  </si>
  <si>
    <t>Question35</t>
  </si>
  <si>
    <t>Fluroscent protein control?</t>
  </si>
  <si>
    <t>Atto-550</t>
  </si>
  <si>
    <t>Question36</t>
  </si>
  <si>
    <t>Not cutting guide control</t>
  </si>
  <si>
    <t>Question37</t>
  </si>
  <si>
    <t>Non specific guide control</t>
  </si>
  <si>
    <t xml:space="preserve">HU2054 </t>
  </si>
  <si>
    <t>Flow cytometry</t>
  </si>
  <si>
    <t xml:space="preserve">media </t>
  </si>
  <si>
    <t xml:space="preserve">dispensed in 2 wells each </t>
  </si>
  <si>
    <t>prepared total 6 tubes for 1 chip</t>
  </si>
  <si>
    <t>Media change and NP additon</t>
  </si>
  <si>
    <t xml:space="preserve"> UPS tracking number</t>
  </si>
  <si>
    <t>Vineet</t>
  </si>
  <si>
    <t xml:space="preserve">I used </t>
  </si>
  <si>
    <t>3.2 mL</t>
  </si>
  <si>
    <t xml:space="preserve">Media exchange
 volume uL </t>
  </si>
  <si>
    <t>Untransfected</t>
  </si>
  <si>
    <t>8/27/2021
8/29/2021</t>
  </si>
  <si>
    <t>Untransfected +DMSO</t>
  </si>
  <si>
    <t>Untransfected+DMSO</t>
  </si>
  <si>
    <t>RNP pM/well</t>
  </si>
  <si>
    <t>ppTG21 Tween80+ligand</t>
  </si>
  <si>
    <t>ppTG21 Tween80-ligand</t>
  </si>
  <si>
    <t>3.19x10^6</t>
  </si>
  <si>
    <t xml:space="preserve">270uL per well </t>
  </si>
  <si>
    <t xml:space="preserve"> 1chips seeded</t>
  </si>
  <si>
    <t xml:space="preserve">Samples - Add samples for 1 Chip, media exchange, nanoparticles added. </t>
  </si>
  <si>
    <t>Harvesting the cells and isolation of DNA</t>
  </si>
  <si>
    <t>Cell Harvesting</t>
  </si>
  <si>
    <t xml:space="preserve">1) Add collagenase </t>
  </si>
  <si>
    <t xml:space="preserve">2) Follow the protocol for collecting the cell suspension </t>
  </si>
  <si>
    <t>3) Centrifuge 500g for 5 mins</t>
  </si>
  <si>
    <t>4) Dissolve the cell pellet in QE buffer and freeze at -80</t>
  </si>
  <si>
    <t xml:space="preserve">Untransfected DMSO </t>
  </si>
  <si>
    <t>A1-A2</t>
  </si>
  <si>
    <t>A3-A4</t>
  </si>
  <si>
    <t>A5-A6</t>
  </si>
  <si>
    <t>B1-B2</t>
  </si>
  <si>
    <t>B3-B4</t>
  </si>
  <si>
    <t>Premix uL</t>
  </si>
  <si>
    <t>wells</t>
  </si>
  <si>
    <r>
      <t>6)</t>
    </r>
    <r>
      <rPr>
        <b/>
        <sz val="12"/>
        <color theme="1"/>
        <rFont val="Calibri"/>
        <family val="2"/>
        <scheme val="minor"/>
      </rPr>
      <t xml:space="preserve"> Add the 300uL of media and Nanoparticles</t>
    </r>
    <r>
      <rPr>
        <sz val="12"/>
        <color theme="1"/>
        <rFont val="Calibri"/>
        <family val="2"/>
        <scheme val="minor"/>
      </rPr>
      <t xml:space="preserve"> (prepared already)</t>
    </r>
  </si>
  <si>
    <t>ppTG21 Tween80+ligand (GN-Cas9-1NLS/NoSL sgRNA)</t>
  </si>
  <si>
    <t>ppTG21 Tween80-ligand (Cas9-1NLS/NoSL sgRNA)</t>
  </si>
  <si>
    <t xml:space="preserve">2 wells per condition, 8 wells total </t>
  </si>
  <si>
    <t>Yes 2</t>
  </si>
  <si>
    <t>Yes in RNP-NC</t>
  </si>
  <si>
    <t>DNA/RNA</t>
  </si>
  <si>
    <t xml:space="preserve">Aim: Investigate cellular uptake of Cas9-gRNA RNP-monoparticles after 72 hours post-transfection, determine gene editing efficiency.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</si>
</sst>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.5"/>
      <color rgb="FF201F1E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4" fillId="4" borderId="1" applyNumberFormat="0" applyAlignment="0" applyProtection="0"/>
    <xf numFmtId="0" fontId="15" fillId="3" borderId="0" applyNumberFormat="0" applyBorder="0" applyAlignment="0" applyProtection="0"/>
    <xf numFmtId="0" fontId="10" fillId="5" borderId="0" applyNumberFormat="0" applyBorder="0" applyAlignment="0" applyProtection="0"/>
  </cellStyleXfs>
  <cellXfs count="131">
    <xf numFmtId="0" fontId="0" fillId="0" borderId="0" xfId="0"/>
    <xf numFmtId="0" fontId="0" fillId="0" borderId="0" xfId="0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/>
    </xf>
    <xf numFmtId="0" fontId="10" fillId="0" borderId="0" xfId="19"/>
    <xf numFmtId="0" fontId="10" fillId="0" borderId="0" xfId="19" applyBorder="1"/>
    <xf numFmtId="0" fontId="12" fillId="7" borderId="8" xfId="19" applyFont="1" applyFill="1" applyBorder="1" applyAlignment="1">
      <alignment horizontal="center" vertical="center" wrapText="1"/>
    </xf>
    <xf numFmtId="0" fontId="12" fillId="6" borderId="8" xfId="19" applyFont="1" applyFill="1" applyBorder="1" applyAlignment="1">
      <alignment horizontal="center" vertical="center" wrapText="1"/>
    </xf>
    <xf numFmtId="0" fontId="12" fillId="7" borderId="3" xfId="19" applyFont="1" applyFill="1" applyBorder="1" applyAlignment="1">
      <alignment horizontal="center" vertical="center" wrapText="1"/>
    </xf>
    <xf numFmtId="0" fontId="9" fillId="4" borderId="3" xfId="20" applyFont="1" applyBorder="1" applyAlignment="1">
      <alignment horizontal="center" vertical="center" wrapText="1"/>
    </xf>
    <xf numFmtId="0" fontId="12" fillId="7" borderId="3" xfId="19" applyFont="1" applyFill="1" applyBorder="1" applyAlignment="1">
      <alignment horizontal="center" vertical="center"/>
    </xf>
    <xf numFmtId="0" fontId="12" fillId="7" borderId="7" xfId="19" applyFont="1" applyFill="1" applyBorder="1" applyAlignment="1">
      <alignment horizontal="center" vertical="center" wrapText="1"/>
    </xf>
    <xf numFmtId="0" fontId="8" fillId="0" borderId="3" xfId="19" applyFont="1" applyBorder="1"/>
    <xf numFmtId="0" fontId="7" fillId="0" borderId="3" xfId="19" applyFont="1" applyBorder="1"/>
    <xf numFmtId="14" fontId="7" fillId="0" borderId="3" xfId="19" applyNumberFormat="1" applyFont="1" applyBorder="1" applyAlignment="1">
      <alignment horizontal="center" vertical="center"/>
    </xf>
    <xf numFmtId="0" fontId="9" fillId="0" borderId="3" xfId="20" applyFont="1" applyFill="1" applyBorder="1" applyAlignment="1">
      <alignment horizontal="center" vertical="center"/>
    </xf>
    <xf numFmtId="0" fontId="7" fillId="0" borderId="3" xfId="19" applyFont="1" applyFill="1" applyBorder="1" applyAlignment="1">
      <alignment horizontal="center"/>
    </xf>
    <xf numFmtId="0" fontId="7" fillId="0" borderId="3" xfId="19" applyFont="1" applyBorder="1" applyAlignment="1">
      <alignment horizontal="center"/>
    </xf>
    <xf numFmtId="0" fontId="7" fillId="0" borderId="4" xfId="19" applyFont="1" applyBorder="1" applyAlignment="1">
      <alignment horizontal="center"/>
    </xf>
    <xf numFmtId="0" fontId="7" fillId="0" borderId="4" xfId="19" applyFont="1" applyBorder="1"/>
    <xf numFmtId="0" fontId="9" fillId="0" borderId="3" xfId="21" applyFont="1" applyFill="1" applyBorder="1" applyAlignment="1">
      <alignment horizontal="center" vertical="center"/>
    </xf>
    <xf numFmtId="0" fontId="7" fillId="0" borderId="10" xfId="19" applyFont="1" applyBorder="1"/>
    <xf numFmtId="0" fontId="7" fillId="0" borderId="11" xfId="19" applyFont="1" applyBorder="1"/>
    <xf numFmtId="0" fontId="7" fillId="0" borderId="6" xfId="19" applyFont="1" applyBorder="1"/>
    <xf numFmtId="0" fontId="9" fillId="9" borderId="3" xfId="22" applyFont="1" applyFill="1" applyBorder="1" applyAlignment="1">
      <alignment horizontal="center" vertical="center"/>
    </xf>
    <xf numFmtId="0" fontId="16" fillId="9" borderId="0" xfId="19" applyFont="1" applyFill="1"/>
    <xf numFmtId="0" fontId="9" fillId="10" borderId="2" xfId="19" applyFont="1" applyFill="1" applyBorder="1" applyAlignment="1">
      <alignment horizontal="center" vertical="center"/>
    </xf>
    <xf numFmtId="0" fontId="9" fillId="10" borderId="4" xfId="19" applyFont="1" applyFill="1" applyBorder="1" applyAlignment="1">
      <alignment horizontal="center" vertical="center"/>
    </xf>
    <xf numFmtId="0" fontId="9" fillId="10" borderId="8" xfId="19" applyFont="1" applyFill="1" applyBorder="1" applyAlignment="1">
      <alignment horizontal="center" vertical="center"/>
    </xf>
    <xf numFmtId="0" fontId="9" fillId="10" borderId="3" xfId="19" applyFont="1" applyFill="1" applyBorder="1" applyAlignment="1">
      <alignment horizontal="center" vertical="center"/>
    </xf>
    <xf numFmtId="0" fontId="7" fillId="0" borderId="9" xfId="19" applyFont="1" applyBorder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3" fontId="9" fillId="0" borderId="3" xfId="22" applyNumberFormat="1" applyFont="1" applyFill="1" applyBorder="1" applyAlignment="1">
      <alignment horizontal="center" vertical="center"/>
    </xf>
    <xf numFmtId="0" fontId="12" fillId="0" borderId="3" xfId="19" applyFont="1" applyFill="1" applyBorder="1" applyAlignment="1">
      <alignment horizontal="center" vertical="center" wrapText="1"/>
    </xf>
    <xf numFmtId="0" fontId="17" fillId="0" borderId="3" xfId="19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" fontId="9" fillId="13" borderId="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wrapText="1"/>
    </xf>
    <xf numFmtId="16" fontId="9" fillId="0" borderId="0" xfId="0" applyNumberFormat="1" applyFont="1" applyFill="1" applyBorder="1" applyAlignment="1">
      <alignment horizontal="center"/>
    </xf>
    <xf numFmtId="0" fontId="0" fillId="8" borderId="0" xfId="0" applyFill="1"/>
    <xf numFmtId="16" fontId="9" fillId="11" borderId="3" xfId="0" applyNumberFormat="1" applyFont="1" applyFill="1" applyBorder="1" applyAlignment="1">
      <alignment horizontal="center" vertical="center"/>
    </xf>
    <xf numFmtId="16" fontId="9" fillId="15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8" fillId="0" borderId="0" xfId="0" applyFont="1"/>
    <xf numFmtId="0" fontId="11" fillId="0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0" fillId="0" borderId="0" xfId="0" applyFont="1"/>
    <xf numFmtId="164" fontId="0" fillId="0" borderId="0" xfId="0" applyNumberFormat="1"/>
    <xf numFmtId="0" fontId="12" fillId="16" borderId="4" xfId="19" applyFont="1" applyFill="1" applyBorder="1" applyAlignment="1">
      <alignment horizontal="center" vertical="center"/>
    </xf>
    <xf numFmtId="0" fontId="12" fillId="16" borderId="2" xfId="19" applyFont="1" applyFill="1" applyBorder="1" applyAlignment="1">
      <alignment horizontal="center" vertical="center"/>
    </xf>
    <xf numFmtId="0" fontId="13" fillId="17" borderId="3" xfId="19" applyFont="1" applyFill="1" applyBorder="1"/>
    <xf numFmtId="0" fontId="12" fillId="16" borderId="3" xfId="19" applyFont="1" applyFill="1" applyBorder="1" applyAlignment="1">
      <alignment horizontal="center" vertical="center"/>
    </xf>
    <xf numFmtId="0" fontId="9" fillId="19" borderId="4" xfId="19" applyFont="1" applyFill="1" applyBorder="1" applyAlignment="1">
      <alignment horizontal="center" vertical="center"/>
    </xf>
    <xf numFmtId="0" fontId="9" fillId="19" borderId="2" xfId="19" applyFont="1" applyFill="1" applyBorder="1" applyAlignment="1">
      <alignment horizontal="center" vertical="center"/>
    </xf>
    <xf numFmtId="0" fontId="13" fillId="18" borderId="0" xfId="19" applyFont="1" applyFill="1"/>
    <xf numFmtId="0" fontId="9" fillId="18" borderId="3" xfId="22" applyFont="1" applyFill="1" applyBorder="1" applyAlignment="1">
      <alignment horizontal="center" vertical="center"/>
    </xf>
    <xf numFmtId="0" fontId="12" fillId="19" borderId="4" xfId="19" applyFont="1" applyFill="1" applyBorder="1" applyAlignment="1">
      <alignment horizontal="center" vertical="center"/>
    </xf>
    <xf numFmtId="0" fontId="12" fillId="19" borderId="2" xfId="19" applyFont="1" applyFill="1" applyBorder="1" applyAlignment="1">
      <alignment horizontal="center" vertical="center"/>
    </xf>
    <xf numFmtId="0" fontId="9" fillId="18" borderId="3" xfId="21" applyFont="1" applyFill="1" applyBorder="1" applyAlignment="1">
      <alignment horizontal="center" vertical="center"/>
    </xf>
    <xf numFmtId="0" fontId="7" fillId="0" borderId="11" xfId="19" applyFont="1" applyFill="1" applyBorder="1"/>
    <xf numFmtId="0" fontId="7" fillId="0" borderId="10" xfId="19" applyFont="1" applyFill="1" applyBorder="1"/>
    <xf numFmtId="2" fontId="0" fillId="0" borderId="0" xfId="0" applyNumberFormat="1" applyAlignment="1">
      <alignment horizontal="center"/>
    </xf>
    <xf numFmtId="14" fontId="12" fillId="0" borderId="0" xfId="0" applyNumberFormat="1" applyFont="1"/>
    <xf numFmtId="14" fontId="0" fillId="0" borderId="0" xfId="0" applyNumberFormat="1"/>
    <xf numFmtId="0" fontId="9" fillId="0" borderId="0" xfId="0" applyFont="1"/>
    <xf numFmtId="0" fontId="22" fillId="0" borderId="0" xfId="0" applyFont="1"/>
    <xf numFmtId="0" fontId="6" fillId="0" borderId="0" xfId="19" applyFont="1" applyFill="1"/>
    <xf numFmtId="2" fontId="0" fillId="0" borderId="0" xfId="0" applyNumberFormat="1"/>
    <xf numFmtId="0" fontId="0" fillId="0" borderId="0" xfId="0" applyAlignment="1">
      <alignment horizontal="center"/>
    </xf>
    <xf numFmtId="0" fontId="11" fillId="0" borderId="3" xfId="19" applyFont="1" applyFill="1" applyBorder="1" applyAlignment="1">
      <alignment vertical="center"/>
    </xf>
    <xf numFmtId="3" fontId="9" fillId="0" borderId="3" xfId="19" applyNumberFormat="1" applyFont="1" applyFill="1" applyBorder="1" applyAlignment="1">
      <alignment vertical="center"/>
    </xf>
    <xf numFmtId="0" fontId="9" fillId="0" borderId="3" xfId="0" applyFont="1" applyBorder="1"/>
    <xf numFmtId="0" fontId="0" fillId="0" borderId="3" xfId="0" applyBorder="1"/>
    <xf numFmtId="0" fontId="16" fillId="9" borderId="3" xfId="19" applyFont="1" applyFill="1" applyBorder="1"/>
    <xf numFmtId="0" fontId="13" fillId="18" borderId="3" xfId="19" applyFont="1" applyFill="1" applyBorder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9" fillId="14" borderId="0" xfId="0" applyFont="1" applyFill="1" applyAlignment="1">
      <alignment vertical="top" wrapText="1"/>
    </xf>
    <xf numFmtId="14" fontId="9" fillId="0" borderId="0" xfId="0" applyNumberFormat="1" applyFont="1" applyAlignment="1">
      <alignment horizontal="left"/>
    </xf>
    <xf numFmtId="0" fontId="0" fillId="0" borderId="0" xfId="0" applyFont="1" applyAlignment="1">
      <alignment vertical="top"/>
    </xf>
    <xf numFmtId="16" fontId="9" fillId="8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9" xfId="19" applyFont="1" applyBorder="1" applyAlignment="1">
      <alignment horizontal="center" vertical="center"/>
    </xf>
    <xf numFmtId="0" fontId="7" fillId="0" borderId="11" xfId="19" applyFont="1" applyBorder="1" applyAlignment="1">
      <alignment horizontal="center" vertical="center"/>
    </xf>
    <xf numFmtId="0" fontId="7" fillId="0" borderId="11" xfId="19" applyFont="1" applyFill="1" applyBorder="1" applyAlignment="1">
      <alignment horizontal="center" vertical="center"/>
    </xf>
    <xf numFmtId="0" fontId="7" fillId="0" borderId="10" xfId="19" applyFont="1" applyFill="1" applyBorder="1" applyAlignment="1">
      <alignment horizontal="center" vertical="center"/>
    </xf>
    <xf numFmtId="0" fontId="7" fillId="0" borderId="13" xfId="19" applyFont="1" applyFill="1" applyBorder="1" applyAlignment="1">
      <alignment horizontal="center" vertical="center"/>
    </xf>
    <xf numFmtId="0" fontId="7" fillId="0" borderId="6" xfId="19" applyFont="1" applyBorder="1" applyAlignment="1">
      <alignment horizontal="center" vertical="center"/>
    </xf>
    <xf numFmtId="0" fontId="1" fillId="0" borderId="0" xfId="19" applyFont="1" applyBorder="1" applyAlignment="1">
      <alignment wrapText="1"/>
    </xf>
    <xf numFmtId="0" fontId="16" fillId="9" borderId="3" xfId="19" applyFont="1" applyFill="1" applyBorder="1" applyAlignment="1">
      <alignment horizontal="center"/>
    </xf>
    <xf numFmtId="0" fontId="13" fillId="18" borderId="3" xfId="19" applyFont="1" applyFill="1" applyBorder="1" applyAlignment="1">
      <alignment horizontal="center"/>
    </xf>
    <xf numFmtId="0" fontId="13" fillId="17" borderId="3" xfId="19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9" fillId="0" borderId="3" xfId="19" applyNumberFormat="1" applyFont="1" applyFill="1" applyBorder="1" applyAlignment="1">
      <alignment horizontal="center" vertical="center"/>
    </xf>
    <xf numFmtId="0" fontId="0" fillId="0" borderId="0" xfId="0"/>
    <xf numFmtId="0" fontId="9" fillId="15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0" fontId="9" fillId="6" borderId="7" xfId="19" applyFont="1" applyFill="1" applyBorder="1" applyAlignment="1">
      <alignment horizontal="center" vertical="center" wrapText="1"/>
    </xf>
    <xf numFmtId="0" fontId="9" fillId="6" borderId="5" xfId="19" applyFont="1" applyFill="1" applyBorder="1" applyAlignment="1">
      <alignment horizontal="center" vertical="center" wrapText="1"/>
    </xf>
    <xf numFmtId="0" fontId="9" fillId="6" borderId="4" xfId="19" applyFont="1" applyFill="1" applyBorder="1" applyAlignment="1">
      <alignment horizontal="center" vertical="center" wrapText="1"/>
    </xf>
    <xf numFmtId="14" fontId="7" fillId="0" borderId="7" xfId="19" applyNumberFormat="1" applyFont="1" applyBorder="1" applyAlignment="1">
      <alignment horizontal="center" vertical="center"/>
    </xf>
    <xf numFmtId="14" fontId="7" fillId="0" borderId="5" xfId="19" applyNumberFormat="1" applyFont="1" applyBorder="1" applyAlignment="1">
      <alignment horizontal="center" vertical="center"/>
    </xf>
    <xf numFmtId="14" fontId="7" fillId="0" borderId="4" xfId="19" applyNumberFormat="1" applyFont="1" applyBorder="1" applyAlignment="1">
      <alignment horizontal="center" vertical="center"/>
    </xf>
    <xf numFmtId="14" fontId="0" fillId="0" borderId="7" xfId="19" applyNumberFormat="1" applyFont="1" applyBorder="1" applyAlignment="1">
      <alignment horizontal="center" vertical="center" wrapText="1"/>
    </xf>
    <xf numFmtId="14" fontId="0" fillId="0" borderId="5" xfId="19" applyNumberFormat="1" applyFont="1" applyBorder="1" applyAlignment="1">
      <alignment horizontal="center" vertical="center" wrapText="1"/>
    </xf>
    <xf numFmtId="14" fontId="0" fillId="0" borderId="4" xfId="19" applyNumberFormat="1" applyFont="1" applyBorder="1" applyAlignment="1">
      <alignment horizontal="center" vertical="center" wrapText="1"/>
    </xf>
    <xf numFmtId="0" fontId="11" fillId="12" borderId="7" xfId="19" applyFont="1" applyFill="1" applyBorder="1" applyAlignment="1">
      <alignment horizontal="center" vertical="center" wrapText="1"/>
    </xf>
    <xf numFmtId="0" fontId="11" fillId="12" borderId="5" xfId="19" applyFont="1" applyFill="1" applyBorder="1" applyAlignment="1">
      <alignment horizontal="center" vertical="center" wrapText="1"/>
    </xf>
    <xf numFmtId="0" fontId="11" fillId="12" borderId="4" xfId="19" applyFont="1" applyFill="1" applyBorder="1" applyAlignment="1">
      <alignment horizontal="center" vertical="center" wrapText="1"/>
    </xf>
    <xf numFmtId="0" fontId="0" fillId="0" borderId="0" xfId="0"/>
    <xf numFmtId="0" fontId="10" fillId="0" borderId="0" xfId="19"/>
  </cellXfs>
  <cellStyles count="23">
    <cellStyle name="60% - Accent6 2" xfId="22" xr:uid="{00000000-0005-0000-0000-000000000000}"/>
    <cellStyle name="Bad 2" xfId="21" xr:uid="{00000000-0005-0000-0000-000001000000}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2" xfId="19" xr:uid="{00000000-0005-0000-0000-000015000000}"/>
    <cellStyle name="Output 2" xfId="20" xr:uid="{00000000-0005-0000-0000-000016000000}"/>
  </cellStyles>
  <dxfs count="0"/>
  <tableStyles count="0" defaultTableStyle="TableStyleMedium9" defaultPivotStyle="PivotStyleMedium4"/>
  <colors>
    <mruColors>
      <color rgb="FFB0F4FF"/>
      <color rgb="FF00F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E6" sqref="E6"/>
    </sheetView>
  </sheetViews>
  <sheetFormatPr defaultColWidth="11" defaultRowHeight="15.6" x14ac:dyDescent="0.3"/>
  <cols>
    <col min="2" max="2" width="14" customWidth="1"/>
    <col min="3" max="3" width="41.5" customWidth="1"/>
  </cols>
  <sheetData>
    <row r="1" spans="1:5" x14ac:dyDescent="0.3">
      <c r="A1" s="87" t="s">
        <v>0</v>
      </c>
      <c r="B1" s="88"/>
      <c r="C1" s="88"/>
    </row>
    <row r="2" spans="1:5" ht="34.049999999999997" customHeight="1" x14ac:dyDescent="0.3">
      <c r="A2" s="41" t="s">
        <v>1</v>
      </c>
      <c r="B2" s="41"/>
      <c r="C2" s="41"/>
    </row>
    <row r="3" spans="1:5" ht="34.049999999999997" customHeight="1" x14ac:dyDescent="0.3">
      <c r="A3" s="42">
        <v>44433</v>
      </c>
      <c r="B3" s="116" t="s">
        <v>2</v>
      </c>
      <c r="C3" s="116"/>
      <c r="D3" s="43" t="s">
        <v>154</v>
      </c>
      <c r="E3" s="43"/>
    </row>
    <row r="4" spans="1:5" ht="68.099999999999994" customHeight="1" x14ac:dyDescent="0.3">
      <c r="A4" s="96">
        <v>44434</v>
      </c>
      <c r="B4" s="114" t="s">
        <v>168</v>
      </c>
      <c r="C4" s="115"/>
      <c r="D4" s="44"/>
      <c r="E4" s="43"/>
    </row>
    <row r="5" spans="1:5" ht="53.1" customHeight="1" x14ac:dyDescent="0.3">
      <c r="A5" s="49">
        <v>44435</v>
      </c>
      <c r="B5" s="111" t="s">
        <v>169</v>
      </c>
      <c r="C5" s="111"/>
      <c r="D5" s="44"/>
      <c r="E5" s="43"/>
    </row>
    <row r="6" spans="1:5" x14ac:dyDescent="0.3">
      <c r="A6" s="48">
        <v>44438</v>
      </c>
      <c r="B6" s="112" t="s">
        <v>170</v>
      </c>
      <c r="C6" s="112"/>
      <c r="D6" s="44"/>
      <c r="E6" s="43"/>
    </row>
    <row r="7" spans="1:5" ht="85.05" customHeight="1" x14ac:dyDescent="0.3">
      <c r="A7" s="46"/>
      <c r="B7" s="113"/>
      <c r="C7" s="113"/>
      <c r="D7" s="45" t="s">
        <v>3</v>
      </c>
      <c r="E7" s="43"/>
    </row>
    <row r="8" spans="1:5" x14ac:dyDescent="0.3">
      <c r="D8" s="44"/>
      <c r="E8" s="43"/>
    </row>
    <row r="9" spans="1:5" x14ac:dyDescent="0.3">
      <c r="D9" s="44"/>
      <c r="E9" s="43"/>
    </row>
    <row r="10" spans="1:5" ht="34.049999999999997" customHeight="1" x14ac:dyDescent="0.3">
      <c r="D10" s="44"/>
      <c r="E10" s="43"/>
    </row>
    <row r="11" spans="1:5" x14ac:dyDescent="0.3">
      <c r="D11" s="43"/>
      <c r="E11" s="43"/>
    </row>
  </sheetData>
  <mergeCells count="5">
    <mergeCell ref="B5:C5"/>
    <mergeCell ref="B6:C6"/>
    <mergeCell ref="B7:C7"/>
    <mergeCell ref="B4:C4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6930-BD74-4D46-BA97-686C2CBAA4CA}">
  <sheetPr>
    <pageSetUpPr fitToPage="1"/>
  </sheetPr>
  <dimension ref="A1:L31"/>
  <sheetViews>
    <sheetView tabSelected="1" zoomScale="77" workbookViewId="0">
      <selection activeCell="E25" sqref="E25"/>
    </sheetView>
  </sheetViews>
  <sheetFormatPr defaultColWidth="11" defaultRowHeight="15.6" x14ac:dyDescent="0.3"/>
  <cols>
    <col min="4" max="4" width="59.09765625" customWidth="1"/>
    <col min="5" max="5" width="24.59765625" customWidth="1"/>
    <col min="6" max="6" width="13.69921875" bestFit="1" customWidth="1"/>
  </cols>
  <sheetData>
    <row r="1" spans="1:12" x14ac:dyDescent="0.3">
      <c r="A1" s="80" t="s">
        <v>191</v>
      </c>
    </row>
    <row r="3" spans="1:12" ht="47.4" thickBot="1" x14ac:dyDescent="0.35">
      <c r="A3" s="16"/>
      <c r="B3" s="15" t="s">
        <v>4</v>
      </c>
      <c r="C3" s="13" t="s">
        <v>5</v>
      </c>
      <c r="D3" s="13" t="s">
        <v>6</v>
      </c>
      <c r="E3" s="14" t="s">
        <v>163</v>
      </c>
      <c r="F3" s="40"/>
      <c r="G3" s="39" t="s">
        <v>7</v>
      </c>
      <c r="H3" s="12" t="s">
        <v>8</v>
      </c>
      <c r="I3" s="11" t="s">
        <v>9</v>
      </c>
      <c r="J3" s="11" t="s">
        <v>10</v>
      </c>
      <c r="K3" s="11" t="s">
        <v>153</v>
      </c>
      <c r="L3" s="11" t="s">
        <v>11</v>
      </c>
    </row>
    <row r="4" spans="1:12" x14ac:dyDescent="0.3">
      <c r="A4" s="35">
        <v>1</v>
      </c>
      <c r="B4" s="34">
        <v>1</v>
      </c>
      <c r="C4" s="33" t="s">
        <v>12</v>
      </c>
      <c r="D4" s="89" t="s">
        <v>159</v>
      </c>
      <c r="E4" s="105"/>
      <c r="F4" s="40" t="s">
        <v>149</v>
      </c>
      <c r="G4" s="38">
        <v>600000</v>
      </c>
      <c r="H4" s="117" t="s">
        <v>148</v>
      </c>
      <c r="I4" s="120">
        <v>44434</v>
      </c>
      <c r="J4" s="120">
        <v>44438</v>
      </c>
      <c r="K4" s="123" t="s">
        <v>160</v>
      </c>
      <c r="L4" s="126" t="s">
        <v>190</v>
      </c>
    </row>
    <row r="5" spans="1:12" x14ac:dyDescent="0.3">
      <c r="A5" s="27">
        <v>2</v>
      </c>
      <c r="B5" s="32">
        <v>1</v>
      </c>
      <c r="C5" s="31" t="s">
        <v>13</v>
      </c>
      <c r="D5" s="89" t="s">
        <v>159</v>
      </c>
      <c r="E5" s="105"/>
      <c r="F5" s="40" t="s">
        <v>149</v>
      </c>
      <c r="G5" s="38">
        <v>600000</v>
      </c>
      <c r="H5" s="118"/>
      <c r="I5" s="121"/>
      <c r="J5" s="121"/>
      <c r="K5" s="124"/>
      <c r="L5" s="127"/>
    </row>
    <row r="6" spans="1:12" x14ac:dyDescent="0.3">
      <c r="A6" s="75">
        <v>3</v>
      </c>
      <c r="B6" s="32">
        <v>2</v>
      </c>
      <c r="C6" s="31" t="s">
        <v>14</v>
      </c>
      <c r="D6" s="89" t="s">
        <v>161</v>
      </c>
      <c r="E6" s="105"/>
      <c r="F6" s="40" t="s">
        <v>149</v>
      </c>
      <c r="G6" s="38">
        <v>600000</v>
      </c>
      <c r="H6" s="118"/>
      <c r="I6" s="121"/>
      <c r="J6" s="121"/>
      <c r="K6" s="124"/>
      <c r="L6" s="127"/>
    </row>
    <row r="7" spans="1:12" ht="16.2" thickBot="1" x14ac:dyDescent="0.35">
      <c r="A7" s="76">
        <v>4</v>
      </c>
      <c r="B7" s="32">
        <v>3</v>
      </c>
      <c r="C7" s="31" t="s">
        <v>15</v>
      </c>
      <c r="D7" s="89" t="s">
        <v>162</v>
      </c>
      <c r="E7" s="105"/>
      <c r="F7" s="40" t="s">
        <v>149</v>
      </c>
      <c r="G7" s="38">
        <v>600000</v>
      </c>
      <c r="H7" s="118"/>
      <c r="I7" s="121"/>
      <c r="J7" s="121"/>
      <c r="K7" s="124"/>
      <c r="L7" s="127"/>
    </row>
    <row r="8" spans="1:12" x14ac:dyDescent="0.3">
      <c r="A8" s="28">
        <v>5</v>
      </c>
      <c r="B8" s="72">
        <v>2</v>
      </c>
      <c r="C8" s="73" t="s">
        <v>16</v>
      </c>
      <c r="D8" s="90" t="s">
        <v>185</v>
      </c>
      <c r="E8" s="106">
        <v>150</v>
      </c>
      <c r="F8" s="40" t="s">
        <v>149</v>
      </c>
      <c r="G8" s="38">
        <v>600000</v>
      </c>
      <c r="H8" s="118"/>
      <c r="I8" s="121"/>
      <c r="J8" s="121"/>
      <c r="K8" s="124"/>
      <c r="L8" s="127"/>
    </row>
    <row r="9" spans="1:12" x14ac:dyDescent="0.3">
      <c r="A9" s="27">
        <v>6</v>
      </c>
      <c r="B9" s="72">
        <v>2</v>
      </c>
      <c r="C9" s="73" t="s">
        <v>17</v>
      </c>
      <c r="D9" s="90" t="s">
        <v>185</v>
      </c>
      <c r="E9" s="106">
        <v>150</v>
      </c>
      <c r="F9" s="40" t="s">
        <v>149</v>
      </c>
      <c r="G9" s="38">
        <v>600000</v>
      </c>
      <c r="H9" s="118"/>
      <c r="I9" s="121"/>
      <c r="J9" s="121"/>
      <c r="K9" s="124"/>
      <c r="L9" s="127"/>
    </row>
    <row r="10" spans="1:12" x14ac:dyDescent="0.3">
      <c r="A10" s="27">
        <v>7</v>
      </c>
      <c r="B10" s="72">
        <v>2</v>
      </c>
      <c r="C10" s="73" t="s">
        <v>18</v>
      </c>
      <c r="D10" s="90" t="s">
        <v>186</v>
      </c>
      <c r="E10" s="106">
        <v>150</v>
      </c>
      <c r="F10" s="40" t="s">
        <v>149</v>
      </c>
      <c r="G10" s="38">
        <v>600000</v>
      </c>
      <c r="H10" s="118"/>
      <c r="I10" s="121"/>
      <c r="J10" s="121"/>
      <c r="K10" s="124"/>
      <c r="L10" s="127"/>
    </row>
    <row r="11" spans="1:12" x14ac:dyDescent="0.3">
      <c r="A11" s="27">
        <v>8</v>
      </c>
      <c r="B11" s="72">
        <v>3</v>
      </c>
      <c r="C11" s="73" t="s">
        <v>19</v>
      </c>
      <c r="D11" s="90" t="s">
        <v>186</v>
      </c>
      <c r="E11" s="106">
        <v>150</v>
      </c>
      <c r="F11" s="40" t="s">
        <v>149</v>
      </c>
      <c r="G11" s="25">
        <v>600000</v>
      </c>
      <c r="H11" s="118"/>
      <c r="I11" s="121"/>
      <c r="J11" s="121"/>
      <c r="K11" s="124"/>
      <c r="L11" s="127"/>
    </row>
    <row r="12" spans="1:12" x14ac:dyDescent="0.3">
      <c r="A12" s="27"/>
      <c r="B12" s="64"/>
      <c r="C12" s="65"/>
      <c r="D12" s="66"/>
      <c r="E12" s="107"/>
      <c r="F12" s="40"/>
      <c r="G12" s="25"/>
      <c r="H12" s="118"/>
      <c r="I12" s="121"/>
      <c r="J12" s="121"/>
      <c r="K12" s="124"/>
      <c r="L12" s="127"/>
    </row>
    <row r="13" spans="1:12" x14ac:dyDescent="0.3">
      <c r="A13" s="27"/>
      <c r="B13" s="64"/>
      <c r="C13" s="65"/>
      <c r="D13" s="66"/>
      <c r="E13" s="107"/>
      <c r="F13" s="40"/>
      <c r="G13" s="25"/>
      <c r="H13" s="118"/>
      <c r="I13" s="121"/>
      <c r="J13" s="121"/>
      <c r="K13" s="124"/>
      <c r="L13" s="127"/>
    </row>
    <row r="14" spans="1:12" x14ac:dyDescent="0.3">
      <c r="A14" s="27"/>
      <c r="B14" s="64"/>
      <c r="C14" s="65"/>
      <c r="D14" s="66"/>
      <c r="E14" s="107"/>
      <c r="F14" s="40"/>
      <c r="G14" s="25"/>
      <c r="H14" s="118"/>
      <c r="I14" s="121"/>
      <c r="J14" s="121"/>
      <c r="K14" s="124"/>
      <c r="L14" s="127"/>
    </row>
    <row r="15" spans="1:12" ht="16.2" thickBot="1" x14ac:dyDescent="0.35">
      <c r="A15" s="26"/>
      <c r="B15" s="64"/>
      <c r="C15" s="65"/>
      <c r="D15" s="66"/>
      <c r="E15" s="107"/>
      <c r="F15" s="40"/>
      <c r="G15" s="25"/>
      <c r="H15" s="119"/>
      <c r="I15" s="122"/>
      <c r="J15" s="122"/>
      <c r="K15" s="125"/>
      <c r="L15" s="128"/>
    </row>
    <row r="16" spans="1:12" x14ac:dyDescent="0.3">
      <c r="A16" s="24" t="s">
        <v>20</v>
      </c>
      <c r="B16" s="23"/>
      <c r="C16" s="23"/>
      <c r="D16" s="22"/>
      <c r="E16" s="21"/>
      <c r="F16" s="40"/>
      <c r="G16" s="20">
        <f>SUM(G4:G15)</f>
        <v>4800000</v>
      </c>
      <c r="H16" s="18"/>
      <c r="I16" s="19"/>
      <c r="J16" s="18"/>
      <c r="K16" s="18"/>
      <c r="L16" s="17"/>
    </row>
    <row r="20" spans="8:12" x14ac:dyDescent="0.3">
      <c r="H20" s="129"/>
      <c r="I20" s="129"/>
      <c r="J20" s="129"/>
      <c r="K20" s="129"/>
      <c r="L20" s="129"/>
    </row>
    <row r="21" spans="8:12" x14ac:dyDescent="0.3">
      <c r="H21" s="129"/>
      <c r="I21" s="129"/>
      <c r="J21" s="129"/>
      <c r="K21" s="129"/>
      <c r="L21" s="129"/>
    </row>
    <row r="22" spans="8:12" x14ac:dyDescent="0.3">
      <c r="H22" s="129"/>
      <c r="I22" s="129"/>
      <c r="J22" s="129"/>
      <c r="K22" s="129"/>
      <c r="L22" s="129"/>
    </row>
    <row r="23" spans="8:12" x14ac:dyDescent="0.3">
      <c r="H23" s="129"/>
      <c r="I23" s="129"/>
      <c r="J23" s="129"/>
      <c r="K23" s="129"/>
      <c r="L23" s="129"/>
    </row>
    <row r="24" spans="8:12" x14ac:dyDescent="0.3">
      <c r="H24" s="129"/>
      <c r="I24" s="129"/>
      <c r="J24" s="129"/>
      <c r="K24" s="129"/>
      <c r="L24" s="129"/>
    </row>
    <row r="25" spans="8:12" x14ac:dyDescent="0.3">
      <c r="H25" s="129"/>
      <c r="I25" s="129"/>
      <c r="J25" s="129"/>
      <c r="K25" s="129"/>
      <c r="L25" s="129"/>
    </row>
    <row r="26" spans="8:12" x14ac:dyDescent="0.3">
      <c r="H26" s="129"/>
      <c r="I26" s="129"/>
      <c r="J26" s="129"/>
      <c r="K26" s="129"/>
      <c r="L26" s="129"/>
    </row>
    <row r="27" spans="8:12" x14ac:dyDescent="0.3">
      <c r="H27" s="129"/>
      <c r="I27" s="129"/>
      <c r="J27" s="129"/>
      <c r="K27" s="129"/>
      <c r="L27" s="129"/>
    </row>
    <row r="28" spans="8:12" x14ac:dyDescent="0.3">
      <c r="H28" s="129"/>
      <c r="I28" s="129"/>
      <c r="J28" s="129"/>
      <c r="K28" s="129"/>
      <c r="L28" s="129"/>
    </row>
    <row r="29" spans="8:12" x14ac:dyDescent="0.3">
      <c r="H29" s="129"/>
      <c r="I29" s="129"/>
      <c r="J29" s="129"/>
      <c r="K29" s="129"/>
      <c r="L29" s="129"/>
    </row>
    <row r="30" spans="8:12" x14ac:dyDescent="0.3">
      <c r="H30" s="129"/>
      <c r="I30" s="129"/>
      <c r="J30" s="129"/>
      <c r="K30" s="129"/>
      <c r="L30" s="129"/>
    </row>
    <row r="31" spans="8:12" x14ac:dyDescent="0.3">
      <c r="H31" s="129"/>
      <c r="I31" s="129"/>
      <c r="J31" s="129"/>
      <c r="K31" s="129"/>
      <c r="L31" s="129"/>
    </row>
  </sheetData>
  <mergeCells count="10">
    <mergeCell ref="H20:H31"/>
    <mergeCell ref="I20:I31"/>
    <mergeCell ref="J20:J31"/>
    <mergeCell ref="K20:K31"/>
    <mergeCell ref="L20:L31"/>
    <mergeCell ref="H4:H15"/>
    <mergeCell ref="I4:I15"/>
    <mergeCell ref="J4:J15"/>
    <mergeCell ref="K4:K15"/>
    <mergeCell ref="L4:L15"/>
  </mergeCells>
  <phoneticPr fontId="23" type="noConversion"/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H18" sqref="H18"/>
    </sheetView>
  </sheetViews>
  <sheetFormatPr defaultColWidth="11" defaultRowHeight="15.6" x14ac:dyDescent="0.3"/>
  <cols>
    <col min="2" max="2" width="39.69921875" bestFit="1" customWidth="1"/>
    <col min="3" max="3" width="18.296875" customWidth="1"/>
    <col min="6" max="6" width="20.296875" customWidth="1"/>
  </cols>
  <sheetData>
    <row r="1" spans="1:6" x14ac:dyDescent="0.3">
      <c r="A1" s="78">
        <v>44419</v>
      </c>
      <c r="B1" s="51"/>
      <c r="C1" s="52" t="s">
        <v>21</v>
      </c>
      <c r="D1" s="51"/>
      <c r="E1" s="51"/>
      <c r="F1" s="51"/>
    </row>
    <row r="2" spans="1:6" x14ac:dyDescent="0.3">
      <c r="A2" s="53"/>
      <c r="B2" s="62"/>
    </row>
    <row r="3" spans="1:6" x14ac:dyDescent="0.3">
      <c r="A3" s="53"/>
      <c r="B3" s="54" t="s">
        <v>155</v>
      </c>
      <c r="C3" s="84">
        <v>319</v>
      </c>
    </row>
    <row r="4" spans="1:6" x14ac:dyDescent="0.3">
      <c r="A4" s="51"/>
      <c r="B4" s="55"/>
      <c r="C4" s="84"/>
    </row>
    <row r="5" spans="1:6" x14ac:dyDescent="0.3">
      <c r="A5" s="51"/>
      <c r="B5" s="55" t="s">
        <v>22</v>
      </c>
      <c r="C5" s="84">
        <f>AVERAGE(C3:C4)</f>
        <v>319</v>
      </c>
      <c r="E5" s="56" t="s">
        <v>23</v>
      </c>
      <c r="F5" s="56"/>
    </row>
    <row r="6" spans="1:6" x14ac:dyDescent="0.3">
      <c r="A6" s="51"/>
      <c r="B6" s="55" t="s">
        <v>24</v>
      </c>
      <c r="C6" s="84" t="s">
        <v>166</v>
      </c>
      <c r="D6" s="58" t="s">
        <v>25</v>
      </c>
      <c r="E6" s="56" t="s">
        <v>157</v>
      </c>
      <c r="F6" s="56"/>
    </row>
    <row r="7" spans="1:6" x14ac:dyDescent="0.3">
      <c r="A7" s="51"/>
      <c r="B7" s="55" t="s">
        <v>24</v>
      </c>
      <c r="C7" s="58">
        <v>3190</v>
      </c>
      <c r="D7" s="58" t="s">
        <v>26</v>
      </c>
    </row>
    <row r="8" spans="1:6" x14ac:dyDescent="0.3">
      <c r="A8" s="53"/>
      <c r="B8" s="55" t="s">
        <v>27</v>
      </c>
      <c r="C8" s="59">
        <v>600000</v>
      </c>
      <c r="D8" s="58" t="s">
        <v>28</v>
      </c>
    </row>
    <row r="9" spans="1:6" x14ac:dyDescent="0.3">
      <c r="A9" s="51"/>
      <c r="B9" s="55" t="s">
        <v>29</v>
      </c>
      <c r="C9" s="77">
        <f>C8/C7</f>
        <v>188.08777429467085</v>
      </c>
      <c r="D9" s="58" t="s">
        <v>30</v>
      </c>
    </row>
    <row r="10" spans="1:6" x14ac:dyDescent="0.3">
      <c r="A10" s="53"/>
      <c r="B10" s="55" t="s">
        <v>156</v>
      </c>
      <c r="C10" s="58">
        <v>188.09</v>
      </c>
      <c r="D10" s="58" t="s">
        <v>30</v>
      </c>
    </row>
    <row r="11" spans="1:6" x14ac:dyDescent="0.3">
      <c r="A11" s="51"/>
      <c r="B11" s="60" t="s">
        <v>150</v>
      </c>
      <c r="C11" s="58">
        <f>270-C10</f>
        <v>81.91</v>
      </c>
      <c r="D11" s="58" t="s">
        <v>30</v>
      </c>
    </row>
    <row r="12" spans="1:6" x14ac:dyDescent="0.3">
      <c r="A12" s="53"/>
      <c r="B12" s="51"/>
    </row>
    <row r="13" spans="1:6" x14ac:dyDescent="0.3">
      <c r="A13" s="51"/>
      <c r="B13" s="51"/>
      <c r="C13" s="61"/>
    </row>
    <row r="14" spans="1:6" x14ac:dyDescent="0.3">
      <c r="A14" s="51"/>
      <c r="B14" s="51"/>
    </row>
    <row r="15" spans="1:6" ht="31.2" x14ac:dyDescent="0.3">
      <c r="A15" s="51"/>
      <c r="C15" s="37" t="s">
        <v>167</v>
      </c>
      <c r="D15" s="37" t="s">
        <v>31</v>
      </c>
      <c r="E15" s="37" t="s">
        <v>32</v>
      </c>
    </row>
    <row r="16" spans="1:6" x14ac:dyDescent="0.3">
      <c r="A16" s="108" t="s">
        <v>33</v>
      </c>
      <c r="B16" s="108" t="s">
        <v>34</v>
      </c>
      <c r="C16" s="108" t="s">
        <v>35</v>
      </c>
      <c r="D16" s="108" t="s">
        <v>36</v>
      </c>
      <c r="E16" s="108" t="s">
        <v>37</v>
      </c>
    </row>
    <row r="17" spans="1:6" x14ac:dyDescent="0.3">
      <c r="B17" s="97">
        <f>2*C11</f>
        <v>163.82</v>
      </c>
      <c r="C17" s="97">
        <f>2*C10</f>
        <v>376.18</v>
      </c>
      <c r="D17" s="97">
        <f>B17+C17</f>
        <v>540</v>
      </c>
      <c r="E17" s="97">
        <f>D17/2</f>
        <v>270</v>
      </c>
      <c r="F17" s="80" t="s">
        <v>151</v>
      </c>
    </row>
    <row r="18" spans="1:6" x14ac:dyDescent="0.3">
      <c r="F18" t="s">
        <v>152</v>
      </c>
    </row>
    <row r="20" spans="1:6" x14ac:dyDescent="0.3">
      <c r="A20" s="79"/>
    </row>
    <row r="22" spans="1:6" x14ac:dyDescent="0.3">
      <c r="A22" s="51"/>
      <c r="B22" s="55"/>
      <c r="C22" s="58"/>
      <c r="D22" s="58"/>
    </row>
    <row r="23" spans="1:6" x14ac:dyDescent="0.3">
      <c r="A23" s="51"/>
      <c r="B23" s="62"/>
    </row>
    <row r="24" spans="1:6" x14ac:dyDescent="0.3">
      <c r="A24" s="51"/>
    </row>
    <row r="34" spans="2:8" x14ac:dyDescent="0.3">
      <c r="B34" s="50"/>
      <c r="C34" s="50"/>
      <c r="D34" s="60"/>
      <c r="E34" s="50"/>
      <c r="F34" s="50"/>
      <c r="G34" s="50"/>
      <c r="H3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CCCF-A106-2E44-96F0-154B6FCF275B}">
  <sheetPr>
    <pageSetUpPr fitToPage="1"/>
  </sheetPr>
  <dimension ref="A1:I44"/>
  <sheetViews>
    <sheetView workbookViewId="0">
      <selection activeCell="B11" sqref="B11"/>
    </sheetView>
  </sheetViews>
  <sheetFormatPr defaultColWidth="11" defaultRowHeight="15.6" x14ac:dyDescent="0.3"/>
  <cols>
    <col min="1" max="1" width="22.796875" customWidth="1"/>
    <col min="4" max="4" width="52.8984375" customWidth="1"/>
    <col min="6" max="6" width="14.09765625" customWidth="1"/>
    <col min="7" max="7" width="11.296875" customWidth="1"/>
  </cols>
  <sheetData>
    <row r="1" spans="1:9" x14ac:dyDescent="0.3">
      <c r="A1" s="81" t="s">
        <v>40</v>
      </c>
    </row>
    <row r="2" spans="1:9" x14ac:dyDescent="0.3">
      <c r="A2" s="57" t="s">
        <v>38</v>
      </c>
    </row>
    <row r="3" spans="1:9" ht="43.8" thickBot="1" x14ac:dyDescent="0.35">
      <c r="A3" t="s">
        <v>41</v>
      </c>
      <c r="C3" t="s">
        <v>183</v>
      </c>
      <c r="E3" t="s">
        <v>182</v>
      </c>
      <c r="F3" t="s">
        <v>42</v>
      </c>
      <c r="G3" s="104" t="s">
        <v>158</v>
      </c>
      <c r="H3" s="9" t="s">
        <v>43</v>
      </c>
      <c r="I3" s="9"/>
    </row>
    <row r="4" spans="1:9" x14ac:dyDescent="0.3">
      <c r="A4" s="98">
        <v>1</v>
      </c>
      <c r="B4" s="34">
        <v>1</v>
      </c>
      <c r="C4" s="33" t="s">
        <v>177</v>
      </c>
      <c r="D4" s="30" t="s">
        <v>159</v>
      </c>
      <c r="E4" s="29">
        <v>0</v>
      </c>
      <c r="F4" s="40"/>
      <c r="G4" s="38">
        <f xml:space="preserve"> 600-F4</f>
        <v>600</v>
      </c>
      <c r="H4" s="109">
        <f t="shared" ref="H4:H11" si="0">G4+F4</f>
        <v>600</v>
      </c>
      <c r="I4" s="85"/>
    </row>
    <row r="5" spans="1:9" x14ac:dyDescent="0.3">
      <c r="A5" s="99">
        <v>2</v>
      </c>
      <c r="B5" s="32">
        <v>1</v>
      </c>
      <c r="C5" s="31" t="s">
        <v>178</v>
      </c>
      <c r="D5" s="30" t="s">
        <v>176</v>
      </c>
      <c r="E5" s="29">
        <v>7.2</v>
      </c>
      <c r="F5" s="40"/>
      <c r="G5" s="38">
        <f xml:space="preserve"> 600-E5</f>
        <v>592.79999999999995</v>
      </c>
      <c r="H5" s="109">
        <f t="shared" si="0"/>
        <v>592.79999999999995</v>
      </c>
      <c r="I5" s="85"/>
    </row>
    <row r="6" spans="1:9" x14ac:dyDescent="0.3">
      <c r="A6" s="99"/>
      <c r="B6" s="32"/>
      <c r="C6" s="31"/>
      <c r="D6" s="30"/>
      <c r="E6" s="29"/>
      <c r="F6" s="40"/>
      <c r="G6" s="38"/>
      <c r="H6" s="109"/>
      <c r="I6" s="85"/>
    </row>
    <row r="7" spans="1:9" x14ac:dyDescent="0.3">
      <c r="A7" s="100">
        <v>4</v>
      </c>
      <c r="B7" s="68">
        <v>2</v>
      </c>
      <c r="C7" s="69" t="s">
        <v>179</v>
      </c>
      <c r="D7" s="70" t="s">
        <v>164</v>
      </c>
      <c r="E7" s="71">
        <v>12</v>
      </c>
      <c r="F7" s="40">
        <f>18.74*2</f>
        <v>37.479999999999997</v>
      </c>
      <c r="G7" s="38">
        <f xml:space="preserve"> 600-F7</f>
        <v>562.52</v>
      </c>
      <c r="H7" s="109">
        <f t="shared" si="0"/>
        <v>600</v>
      </c>
      <c r="I7" s="85"/>
    </row>
    <row r="8" spans="1:9" ht="16.2" thickBot="1" x14ac:dyDescent="0.35">
      <c r="A8" s="101">
        <v>5</v>
      </c>
      <c r="B8" s="68">
        <v>2</v>
      </c>
      <c r="C8" s="73" t="s">
        <v>180</v>
      </c>
      <c r="D8" s="70" t="s">
        <v>165</v>
      </c>
      <c r="E8" s="74">
        <v>12</v>
      </c>
      <c r="F8" s="40">
        <f>18.74*2</f>
        <v>37.479999999999997</v>
      </c>
      <c r="G8" s="38">
        <f xml:space="preserve"> 600-F8</f>
        <v>562.52</v>
      </c>
      <c r="H8" s="109">
        <f t="shared" si="0"/>
        <v>600</v>
      </c>
      <c r="I8" s="85"/>
    </row>
    <row r="9" spans="1:9" x14ac:dyDescent="0.3">
      <c r="A9" s="102">
        <v>6</v>
      </c>
      <c r="B9" s="68"/>
      <c r="C9" s="73"/>
      <c r="D9" s="70"/>
      <c r="E9" s="74"/>
      <c r="F9" s="40"/>
      <c r="G9" s="38"/>
      <c r="H9" s="109"/>
      <c r="I9" s="85"/>
    </row>
    <row r="10" spans="1:9" x14ac:dyDescent="0.3">
      <c r="A10" s="103">
        <v>7</v>
      </c>
      <c r="B10" s="64">
        <v>3</v>
      </c>
      <c r="C10" s="65" t="s">
        <v>181</v>
      </c>
      <c r="D10" s="66" t="s">
        <v>165</v>
      </c>
      <c r="E10" s="67">
        <v>12</v>
      </c>
      <c r="F10" s="40">
        <f>18.74*2</f>
        <v>37.479999999999997</v>
      </c>
      <c r="G10" s="38">
        <f xml:space="preserve"> 600-F10</f>
        <v>562.52</v>
      </c>
      <c r="H10" s="109">
        <f t="shared" si="0"/>
        <v>600</v>
      </c>
      <c r="I10" s="85"/>
    </row>
    <row r="11" spans="1:9" x14ac:dyDescent="0.3">
      <c r="A11" s="99">
        <v>8</v>
      </c>
      <c r="B11" s="64">
        <v>3</v>
      </c>
      <c r="C11" s="65" t="s">
        <v>39</v>
      </c>
      <c r="D11" s="66" t="s">
        <v>165</v>
      </c>
      <c r="E11" s="67">
        <v>12</v>
      </c>
      <c r="F11" s="40">
        <f>18.74*2</f>
        <v>37.479999999999997</v>
      </c>
      <c r="G11" s="38">
        <f xml:space="preserve"> 600-F11</f>
        <v>562.52</v>
      </c>
      <c r="H11" s="109">
        <f t="shared" si="0"/>
        <v>600</v>
      </c>
      <c r="I11" s="85"/>
    </row>
    <row r="12" spans="1:9" x14ac:dyDescent="0.3">
      <c r="A12" s="99">
        <v>9</v>
      </c>
      <c r="B12" s="64"/>
      <c r="C12" s="65"/>
      <c r="D12" s="66"/>
      <c r="E12" s="67"/>
      <c r="F12" s="40"/>
      <c r="G12" s="38"/>
      <c r="H12" s="86"/>
      <c r="I12" s="85"/>
    </row>
    <row r="13" spans="1:9" x14ac:dyDescent="0.3">
      <c r="A13" s="9"/>
      <c r="B13" s="9"/>
      <c r="C13" s="9"/>
      <c r="D13" s="9"/>
      <c r="E13" s="9"/>
      <c r="F13" s="9"/>
      <c r="G13" s="9"/>
      <c r="H13" s="9"/>
      <c r="I13" s="85"/>
    </row>
    <row r="14" spans="1:9" x14ac:dyDescent="0.3">
      <c r="A14" s="80" t="s">
        <v>44</v>
      </c>
      <c r="E14" s="9"/>
      <c r="F14" s="9"/>
      <c r="G14" s="9"/>
      <c r="H14" s="9"/>
      <c r="I14" s="85"/>
    </row>
    <row r="15" spans="1:9" ht="18" x14ac:dyDescent="0.35">
      <c r="A15" t="s">
        <v>45</v>
      </c>
      <c r="B15" s="82"/>
      <c r="C15" s="82"/>
      <c r="E15" s="9"/>
      <c r="F15" s="9"/>
      <c r="G15" s="9"/>
      <c r="H15" s="9"/>
      <c r="I15" s="85"/>
    </row>
    <row r="16" spans="1:9" x14ac:dyDescent="0.3">
      <c r="A16" t="s">
        <v>46</v>
      </c>
      <c r="C16" s="83"/>
      <c r="D16" s="10"/>
      <c r="E16" s="9"/>
      <c r="F16" s="9"/>
      <c r="G16" s="9"/>
      <c r="H16" s="9"/>
      <c r="I16" s="85"/>
    </row>
    <row r="17" spans="1:9" x14ac:dyDescent="0.3">
      <c r="A17" t="s">
        <v>47</v>
      </c>
      <c r="D17" s="63"/>
      <c r="E17" s="9"/>
      <c r="F17" s="9"/>
      <c r="G17" s="9"/>
      <c r="H17" s="9"/>
      <c r="I17" s="85"/>
    </row>
    <row r="18" spans="1:9" x14ac:dyDescent="0.3">
      <c r="A18" t="s">
        <v>48</v>
      </c>
      <c r="E18" s="9"/>
      <c r="F18" s="9"/>
      <c r="G18" s="9"/>
      <c r="H18" s="9"/>
      <c r="I18" s="85"/>
    </row>
    <row r="19" spans="1:9" x14ac:dyDescent="0.3">
      <c r="A19" t="s">
        <v>49</v>
      </c>
      <c r="E19" s="9"/>
      <c r="F19" s="9"/>
      <c r="G19" s="9"/>
      <c r="H19" s="9"/>
      <c r="I19" s="85"/>
    </row>
    <row r="20" spans="1:9" x14ac:dyDescent="0.3">
      <c r="A20" t="s">
        <v>184</v>
      </c>
      <c r="E20" s="9"/>
      <c r="F20" s="9"/>
      <c r="G20" s="9"/>
      <c r="H20" s="9"/>
      <c r="I20" s="85"/>
    </row>
    <row r="21" spans="1:9" x14ac:dyDescent="0.3">
      <c r="A21" t="s">
        <v>50</v>
      </c>
      <c r="E21" s="9"/>
      <c r="F21" s="9"/>
      <c r="G21" s="9"/>
      <c r="H21" s="9"/>
      <c r="I21" s="85"/>
    </row>
    <row r="22" spans="1:9" x14ac:dyDescent="0.3">
      <c r="A22" t="s">
        <v>51</v>
      </c>
      <c r="E22" s="9"/>
      <c r="F22" s="9"/>
      <c r="G22" s="9"/>
      <c r="H22" s="9"/>
      <c r="I22" s="85"/>
    </row>
    <row r="23" spans="1:9" x14ac:dyDescent="0.3">
      <c r="A23" t="s">
        <v>52</v>
      </c>
      <c r="E23" s="9"/>
      <c r="F23" s="9"/>
      <c r="G23" s="9"/>
      <c r="H23" s="9"/>
      <c r="I23" s="85"/>
    </row>
    <row r="24" spans="1:9" x14ac:dyDescent="0.3">
      <c r="E24" s="9"/>
      <c r="F24" s="130"/>
      <c r="G24" s="130"/>
      <c r="H24" s="9"/>
      <c r="I24" s="85"/>
    </row>
    <row r="25" spans="1:9" x14ac:dyDescent="0.3">
      <c r="A25" s="9"/>
      <c r="B25" s="9"/>
      <c r="C25" s="9"/>
      <c r="D25" s="9"/>
      <c r="E25" s="9"/>
      <c r="F25" s="130"/>
      <c r="G25" s="130"/>
      <c r="H25" s="9"/>
      <c r="I25" s="85"/>
    </row>
    <row r="26" spans="1:9" x14ac:dyDescent="0.3">
      <c r="A26" s="9"/>
      <c r="B26" s="9"/>
      <c r="C26" s="9"/>
      <c r="D26" s="9"/>
      <c r="E26" s="9"/>
      <c r="F26" s="130"/>
      <c r="G26" s="130"/>
      <c r="H26" s="9"/>
      <c r="I26" s="85"/>
    </row>
    <row r="27" spans="1:9" x14ac:dyDescent="0.3">
      <c r="A27" s="9"/>
      <c r="B27" s="9"/>
      <c r="C27" s="9"/>
      <c r="D27" s="9"/>
      <c r="E27" s="9"/>
      <c r="F27" s="130"/>
      <c r="G27" s="130"/>
      <c r="H27" s="9"/>
      <c r="I27" s="85"/>
    </row>
    <row r="28" spans="1:9" x14ac:dyDescent="0.3">
      <c r="A28" s="9"/>
      <c r="B28" s="9"/>
      <c r="C28" s="9"/>
      <c r="D28" s="9"/>
      <c r="E28" s="9"/>
      <c r="F28" s="130"/>
      <c r="G28" s="130"/>
      <c r="H28" s="9"/>
      <c r="I28" s="85"/>
    </row>
    <row r="29" spans="1:9" x14ac:dyDescent="0.3">
      <c r="A29" s="9"/>
      <c r="B29" s="9"/>
      <c r="C29" s="9"/>
      <c r="D29" s="9"/>
      <c r="E29" s="9"/>
      <c r="F29" s="130"/>
      <c r="G29" s="130"/>
      <c r="H29" s="9"/>
      <c r="I29" s="85"/>
    </row>
    <row r="30" spans="1:9" x14ac:dyDescent="0.3">
      <c r="A30" s="9"/>
      <c r="B30" s="9"/>
      <c r="C30" s="9"/>
      <c r="D30" s="9"/>
      <c r="E30" s="9"/>
      <c r="F30" s="9"/>
      <c r="G30" s="9"/>
      <c r="H30" s="9"/>
      <c r="I30" s="17"/>
    </row>
    <row r="35" spans="1:6" x14ac:dyDescent="0.3">
      <c r="E35" s="10"/>
      <c r="F35" s="10"/>
    </row>
    <row r="44" spans="1:6" x14ac:dyDescent="0.3">
      <c r="A44" s="93"/>
    </row>
  </sheetData>
  <mergeCells count="1">
    <mergeCell ref="F24:G29"/>
  </mergeCells>
  <phoneticPr fontId="23" type="noConversion"/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9D88-B760-E04D-B014-8DC380B189ED}">
  <dimension ref="A1:B16"/>
  <sheetViews>
    <sheetView topLeftCell="A25" workbookViewId="0">
      <selection activeCell="E13" sqref="E13"/>
    </sheetView>
  </sheetViews>
  <sheetFormatPr defaultColWidth="11" defaultRowHeight="15.6" x14ac:dyDescent="0.3"/>
  <cols>
    <col min="1" max="1" width="34.59765625" customWidth="1"/>
  </cols>
  <sheetData>
    <row r="1" spans="1:2" x14ac:dyDescent="0.3">
      <c r="A1" s="94">
        <v>44438</v>
      </c>
    </row>
    <row r="2" spans="1:2" x14ac:dyDescent="0.3">
      <c r="A2" s="91" t="s">
        <v>171</v>
      </c>
    </row>
    <row r="3" spans="1:2" x14ac:dyDescent="0.3">
      <c r="A3" s="62"/>
    </row>
    <row r="4" spans="1:2" x14ac:dyDescent="0.3">
      <c r="A4" s="95" t="s">
        <v>53</v>
      </c>
    </row>
    <row r="5" spans="1:2" x14ac:dyDescent="0.3">
      <c r="A5" s="80"/>
    </row>
    <row r="6" spans="1:2" x14ac:dyDescent="0.3">
      <c r="A6" s="62" t="s">
        <v>172</v>
      </c>
    </row>
    <row r="7" spans="1:2" x14ac:dyDescent="0.3">
      <c r="A7" s="62" t="s">
        <v>173</v>
      </c>
    </row>
    <row r="8" spans="1:2" x14ac:dyDescent="0.3">
      <c r="A8" s="62" t="s">
        <v>174</v>
      </c>
    </row>
    <row r="9" spans="1:2" x14ac:dyDescent="0.3">
      <c r="A9" s="80" t="s">
        <v>175</v>
      </c>
      <c r="B9" s="80"/>
    </row>
    <row r="11" spans="1:2" x14ac:dyDescent="0.3">
      <c r="A11" s="80"/>
    </row>
    <row r="12" spans="1:2" x14ac:dyDescent="0.3">
      <c r="A12" s="92"/>
    </row>
    <row r="13" spans="1:2" x14ac:dyDescent="0.3">
      <c r="A13" s="92"/>
    </row>
    <row r="14" spans="1:2" x14ac:dyDescent="0.3">
      <c r="A14" s="92"/>
    </row>
    <row r="15" spans="1:2" x14ac:dyDescent="0.3">
      <c r="A15" s="92"/>
    </row>
    <row r="16" spans="1:2" x14ac:dyDescent="0.3">
      <c r="A16" s="9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opLeftCell="A34" workbookViewId="0">
      <selection activeCell="D52" sqref="D52"/>
    </sheetView>
  </sheetViews>
  <sheetFormatPr defaultColWidth="11.09765625" defaultRowHeight="15.6" x14ac:dyDescent="0.3"/>
  <cols>
    <col min="2" max="2" width="48.59765625" customWidth="1"/>
    <col min="3" max="3" width="15.59765625" customWidth="1"/>
  </cols>
  <sheetData>
    <row r="1" spans="1:5" s="2" customFormat="1" ht="21" x14ac:dyDescent="0.4">
      <c r="B1" s="3" t="s">
        <v>54</v>
      </c>
      <c r="C1" s="4"/>
      <c r="D1" s="4"/>
      <c r="E1" s="4"/>
    </row>
    <row r="2" spans="1:5" s="1" customFormat="1" x14ac:dyDescent="0.3"/>
    <row r="3" spans="1:5" x14ac:dyDescent="0.3">
      <c r="A3" t="s">
        <v>55</v>
      </c>
      <c r="B3" t="s">
        <v>56</v>
      </c>
      <c r="C3" s="6">
        <v>1</v>
      </c>
    </row>
    <row r="4" spans="1:5" x14ac:dyDescent="0.3">
      <c r="A4" t="s">
        <v>57</v>
      </c>
      <c r="B4" t="s">
        <v>58</v>
      </c>
      <c r="C4" s="6">
        <v>4</v>
      </c>
    </row>
    <row r="5" spans="1:5" ht="46.8" x14ac:dyDescent="0.3">
      <c r="A5" t="s">
        <v>59</v>
      </c>
      <c r="B5" t="s">
        <v>60</v>
      </c>
      <c r="C5" s="7" t="s">
        <v>187</v>
      </c>
    </row>
    <row r="6" spans="1:5" x14ac:dyDescent="0.3">
      <c r="A6" t="s">
        <v>61</v>
      </c>
      <c r="B6" t="s">
        <v>62</v>
      </c>
      <c r="C6" s="6"/>
    </row>
    <row r="7" spans="1:5" x14ac:dyDescent="0.3">
      <c r="A7" t="s">
        <v>63</v>
      </c>
      <c r="B7" t="s">
        <v>64</v>
      </c>
      <c r="C7" s="6" t="s">
        <v>65</v>
      </c>
    </row>
    <row r="8" spans="1:5" x14ac:dyDescent="0.3">
      <c r="A8" t="s">
        <v>66</v>
      </c>
      <c r="B8" s="1" t="s">
        <v>67</v>
      </c>
      <c r="C8" s="36" t="s">
        <v>68</v>
      </c>
    </row>
    <row r="9" spans="1:5" x14ac:dyDescent="0.3">
      <c r="A9" t="s">
        <v>69</v>
      </c>
      <c r="B9" s="1" t="s">
        <v>70</v>
      </c>
      <c r="C9" s="36" t="s">
        <v>71</v>
      </c>
    </row>
    <row r="10" spans="1:5" x14ac:dyDescent="0.3">
      <c r="A10" t="s">
        <v>72</v>
      </c>
      <c r="B10" t="s">
        <v>73</v>
      </c>
      <c r="C10" s="8">
        <v>600000</v>
      </c>
    </row>
    <row r="11" spans="1:5" x14ac:dyDescent="0.3">
      <c r="A11" t="s">
        <v>74</v>
      </c>
      <c r="B11" t="s">
        <v>75</v>
      </c>
      <c r="C11" t="s">
        <v>76</v>
      </c>
    </row>
    <row r="12" spans="1:5" x14ac:dyDescent="0.3">
      <c r="A12" t="s">
        <v>77</v>
      </c>
      <c r="B12" t="s">
        <v>78</v>
      </c>
      <c r="C12" t="s">
        <v>68</v>
      </c>
    </row>
    <row r="13" spans="1:5" x14ac:dyDescent="0.3">
      <c r="A13" t="s">
        <v>79</v>
      </c>
      <c r="B13" t="s">
        <v>80</v>
      </c>
      <c r="C13" t="s">
        <v>81</v>
      </c>
    </row>
    <row r="14" spans="1:5" x14ac:dyDescent="0.3">
      <c r="A14" t="s">
        <v>82</v>
      </c>
      <c r="B14" t="s">
        <v>83</v>
      </c>
      <c r="C14" t="s">
        <v>84</v>
      </c>
    </row>
    <row r="16" spans="1:5" s="2" customFormat="1" ht="23.4" x14ac:dyDescent="0.45">
      <c r="B16" s="5" t="s">
        <v>85</v>
      </c>
    </row>
    <row r="18" spans="1:3" ht="62.4" x14ac:dyDescent="0.3">
      <c r="A18" t="s">
        <v>86</v>
      </c>
      <c r="B18" t="s">
        <v>87</v>
      </c>
      <c r="C18" s="37" t="s">
        <v>88</v>
      </c>
    </row>
    <row r="19" spans="1:3" x14ac:dyDescent="0.3">
      <c r="A19" s="1" t="s">
        <v>89</v>
      </c>
      <c r="B19" s="1" t="s">
        <v>90</v>
      </c>
      <c r="C19" s="47" t="s">
        <v>91</v>
      </c>
    </row>
    <row r="20" spans="1:3" x14ac:dyDescent="0.3">
      <c r="A20" t="s">
        <v>92</v>
      </c>
      <c r="B20" t="s">
        <v>93</v>
      </c>
      <c r="C20" t="s">
        <v>71</v>
      </c>
    </row>
    <row r="22" spans="1:3" s="2" customFormat="1" ht="23.4" x14ac:dyDescent="0.45">
      <c r="B22" s="5" t="s">
        <v>94</v>
      </c>
    </row>
    <row r="24" spans="1:3" x14ac:dyDescent="0.3">
      <c r="A24" t="s">
        <v>95</v>
      </c>
      <c r="B24" t="s">
        <v>96</v>
      </c>
      <c r="C24" t="s">
        <v>97</v>
      </c>
    </row>
    <row r="25" spans="1:3" ht="31.2" x14ac:dyDescent="0.3">
      <c r="A25" t="s">
        <v>98</v>
      </c>
      <c r="B25" s="37" t="s">
        <v>99</v>
      </c>
      <c r="C25" t="s">
        <v>100</v>
      </c>
    </row>
    <row r="26" spans="1:3" x14ac:dyDescent="0.3">
      <c r="A26" t="s">
        <v>101</v>
      </c>
      <c r="B26" t="s">
        <v>80</v>
      </c>
      <c r="C26" t="s">
        <v>102</v>
      </c>
    </row>
    <row r="27" spans="1:3" x14ac:dyDescent="0.3">
      <c r="A27" t="s">
        <v>103</v>
      </c>
      <c r="B27" t="s">
        <v>104</v>
      </c>
      <c r="C27" t="s">
        <v>105</v>
      </c>
    </row>
    <row r="28" spans="1:3" x14ac:dyDescent="0.3">
      <c r="A28" t="s">
        <v>106</v>
      </c>
      <c r="B28" t="s">
        <v>107</v>
      </c>
      <c r="C28" t="s">
        <v>108</v>
      </c>
    </row>
    <row r="30" spans="1:3" s="2" customFormat="1" ht="23.4" x14ac:dyDescent="0.45">
      <c r="B30" s="5" t="s">
        <v>109</v>
      </c>
    </row>
    <row r="32" spans="1:3" x14ac:dyDescent="0.3">
      <c r="A32" t="s">
        <v>110</v>
      </c>
      <c r="B32" t="s">
        <v>111</v>
      </c>
      <c r="C32" t="s">
        <v>68</v>
      </c>
    </row>
    <row r="33" spans="1:3" x14ac:dyDescent="0.3">
      <c r="A33" t="s">
        <v>112</v>
      </c>
      <c r="B33" t="s">
        <v>113</v>
      </c>
      <c r="C33" t="s">
        <v>84</v>
      </c>
    </row>
    <row r="34" spans="1:3" x14ac:dyDescent="0.3">
      <c r="A34" t="s">
        <v>114</v>
      </c>
      <c r="B34" t="s">
        <v>115</v>
      </c>
      <c r="C34" t="s">
        <v>84</v>
      </c>
    </row>
    <row r="35" spans="1:3" x14ac:dyDescent="0.3">
      <c r="A35" t="s">
        <v>116</v>
      </c>
      <c r="B35" t="s">
        <v>117</v>
      </c>
      <c r="C35" t="s">
        <v>84</v>
      </c>
    </row>
    <row r="36" spans="1:3" x14ac:dyDescent="0.3">
      <c r="A36" t="s">
        <v>118</v>
      </c>
      <c r="B36" t="s">
        <v>119</v>
      </c>
      <c r="C36" t="s">
        <v>120</v>
      </c>
    </row>
    <row r="37" spans="1:3" x14ac:dyDescent="0.3">
      <c r="A37" t="s">
        <v>121</v>
      </c>
      <c r="B37" t="s">
        <v>122</v>
      </c>
      <c r="C37" t="s">
        <v>120</v>
      </c>
    </row>
    <row r="38" spans="1:3" x14ac:dyDescent="0.3">
      <c r="A38" t="s">
        <v>123</v>
      </c>
      <c r="B38" t="s">
        <v>124</v>
      </c>
      <c r="C38" t="s">
        <v>120</v>
      </c>
    </row>
    <row r="39" spans="1:3" x14ac:dyDescent="0.3">
      <c r="A39" t="s">
        <v>125</v>
      </c>
      <c r="B39" t="s">
        <v>126</v>
      </c>
      <c r="C39" t="s">
        <v>68</v>
      </c>
    </row>
    <row r="40" spans="1:3" x14ac:dyDescent="0.3">
      <c r="A40" t="s">
        <v>127</v>
      </c>
      <c r="B40" t="s">
        <v>128</v>
      </c>
      <c r="C40" s="6">
        <v>1</v>
      </c>
    </row>
    <row r="41" spans="1:3" x14ac:dyDescent="0.3">
      <c r="A41" s="1" t="s">
        <v>129</v>
      </c>
      <c r="B41" s="1" t="s">
        <v>130</v>
      </c>
      <c r="C41" s="1" t="s">
        <v>68</v>
      </c>
    </row>
    <row r="42" spans="1:3" x14ac:dyDescent="0.3">
      <c r="A42" t="s">
        <v>131</v>
      </c>
      <c r="B42" t="s">
        <v>132</v>
      </c>
      <c r="C42" t="s">
        <v>133</v>
      </c>
    </row>
    <row r="44" spans="1:3" s="2" customFormat="1" ht="23.4" x14ac:dyDescent="0.45">
      <c r="B44" s="5" t="s">
        <v>134</v>
      </c>
    </row>
    <row r="46" spans="1:3" x14ac:dyDescent="0.3">
      <c r="A46" t="s">
        <v>135</v>
      </c>
      <c r="B46" t="s">
        <v>136</v>
      </c>
      <c r="C46" t="s">
        <v>188</v>
      </c>
    </row>
    <row r="47" spans="1:3" x14ac:dyDescent="0.3">
      <c r="A47" t="s">
        <v>137</v>
      </c>
      <c r="B47" t="s">
        <v>138</v>
      </c>
      <c r="C47" t="s">
        <v>189</v>
      </c>
    </row>
    <row r="48" spans="1:3" x14ac:dyDescent="0.3">
      <c r="A48" t="s">
        <v>139</v>
      </c>
      <c r="B48" t="s">
        <v>140</v>
      </c>
      <c r="C48" s="110" t="s">
        <v>189</v>
      </c>
    </row>
    <row r="49" spans="1:3" x14ac:dyDescent="0.3">
      <c r="A49" s="1" t="s">
        <v>141</v>
      </c>
      <c r="B49" s="1" t="s">
        <v>142</v>
      </c>
      <c r="C49" s="1" t="s">
        <v>143</v>
      </c>
    </row>
    <row r="50" spans="1:3" x14ac:dyDescent="0.3">
      <c r="A50" t="s">
        <v>144</v>
      </c>
      <c r="B50" t="s">
        <v>145</v>
      </c>
      <c r="C50" t="s">
        <v>120</v>
      </c>
    </row>
    <row r="51" spans="1:3" x14ac:dyDescent="0.3">
      <c r="A51" t="s">
        <v>146</v>
      </c>
      <c r="B51" t="s">
        <v>147</v>
      </c>
      <c r="C51" t="s">
        <v>120</v>
      </c>
    </row>
  </sheetData>
  <pageMargins left="0.75" right="0.75" top="1" bottom="1" header="0.5" footer="0.5"/>
  <pageSetup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B0B740ECD7F418164696BD5D45C61" ma:contentTypeVersion="16" ma:contentTypeDescription="Create a new document." ma:contentTypeScope="" ma:versionID="a5c5d7a47d49c3a9e8877a8f98704af3">
  <xsd:schema xmlns:xsd="http://www.w3.org/2001/XMLSchema" xmlns:xs="http://www.w3.org/2001/XMLSchema" xmlns:p="http://schemas.microsoft.com/office/2006/metadata/properties" xmlns:ns2="1ede3b14-c407-4f78-a408-31a7f74c0476" xmlns:ns3="6d9280eb-d935-48c4-a9fd-fd18a0df2635" targetNamespace="http://schemas.microsoft.com/office/2006/metadata/properties" ma:root="true" ma:fieldsID="010a9214fda009d5579bf84dd4bef4df" ns2:_="" ns3:_="">
    <xsd:import namespace="1ede3b14-c407-4f78-a408-31a7f74c0476"/>
    <xsd:import namespace="6d9280eb-d935-48c4-a9fd-fd18a0df2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e3b14-c407-4f78-a408-31a7f74c0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ff210b-1a75-4f95-bf42-e73e2711a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280eb-d935-48c4-a9fd-fd18a0df2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67233-d297-4e01-a813-c986068440d3}" ma:internalName="TaxCatchAll" ma:showField="CatchAllData" ma:web="6d9280eb-d935-48c4-a9fd-fd18a0df2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e3b14-c407-4f78-a408-31a7f74c0476">
      <Terms xmlns="http://schemas.microsoft.com/office/infopath/2007/PartnerControls"/>
    </lcf76f155ced4ddcb4097134ff3c332f>
    <TaxCatchAll xmlns="6d9280eb-d935-48c4-a9fd-fd18a0df2635" xsi:nil="true"/>
  </documentManagement>
</p:properties>
</file>

<file path=customXml/itemProps1.xml><?xml version="1.0" encoding="utf-8"?>
<ds:datastoreItem xmlns:ds="http://schemas.openxmlformats.org/officeDocument/2006/customXml" ds:itemID="{73EA01F8-2BF7-43C2-87D5-ECCB6E393954}"/>
</file>

<file path=customXml/itemProps2.xml><?xml version="1.0" encoding="utf-8"?>
<ds:datastoreItem xmlns:ds="http://schemas.openxmlformats.org/officeDocument/2006/customXml" ds:itemID="{C67D0CF3-7285-4D57-B330-A6CB50D5A5AD}"/>
</file>

<file path=customXml/itemProps3.xml><?xml version="1.0" encoding="utf-8"?>
<ds:datastoreItem xmlns:ds="http://schemas.openxmlformats.org/officeDocument/2006/customXml" ds:itemID="{5783DA28-DD5D-4015-AAE0-F41AED9D6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Timeline</vt:lpstr>
      <vt:lpstr>Chip 1</vt:lpstr>
      <vt:lpstr>Seeding summary </vt:lpstr>
      <vt:lpstr>NC preparation and  delivery </vt:lpstr>
      <vt:lpstr>Harvesting</vt:lpstr>
      <vt:lpstr>Questionnaire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Farzaneh Moghaddam</dc:creator>
  <cp:keywords/>
  <dc:description/>
  <cp:lastModifiedBy>Vineet Mahajan</cp:lastModifiedBy>
  <cp:revision/>
  <cp:lastPrinted>2021-08-27T22:45:06Z</cp:lastPrinted>
  <dcterms:created xsi:type="dcterms:W3CDTF">2020-03-27T14:51:15Z</dcterms:created>
  <dcterms:modified xsi:type="dcterms:W3CDTF">2022-07-30T01:24:58Z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0x010100176B0B740ECD7F418164696BD5D45C61</vt:lpwstr>
  </property>
</Properties>
</file>